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ATIANA BALLEN\52198244\Desktop\"/>
    </mc:Choice>
  </mc:AlternateContent>
  <bookViews>
    <workbookView xWindow="0" yWindow="0" windowWidth="23040" windowHeight="9408" activeTab="1"/>
  </bookViews>
  <sheets>
    <sheet name="NOVEDADES" sheetId="16" r:id="rId1"/>
    <sheet name="CUMPLIMIENTO NACIONAL" sheetId="11" r:id="rId2"/>
    <sheet name="CUMPLIMIENTO INTERNACIONAL" sheetId="15" r:id="rId3"/>
  </sheets>
  <definedNames>
    <definedName name="_xlnm._FilterDatabase" localSheetId="2" hidden="1">'CUMPLIMIENTO INTERNACIONAL'!$C$6:$F$405</definedName>
    <definedName name="_xlnm._FilterDatabase" localSheetId="1" hidden="1">'CUMPLIMIENTO NACIONAL'!$B$5:$F$6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11" l="1"/>
  <c r="E59" i="11"/>
  <c r="F59" i="11"/>
  <c r="C59" i="11"/>
  <c r="F138" i="11" l="1"/>
  <c r="F139" i="11"/>
  <c r="F140" i="11"/>
  <c r="F141" i="11"/>
  <c r="F142" i="11"/>
  <c r="F143" i="11"/>
  <c r="F144" i="11"/>
  <c r="F145" i="11"/>
  <c r="F146" i="11"/>
  <c r="F147" i="11"/>
  <c r="F148" i="11"/>
  <c r="F149" i="11"/>
  <c r="F150" i="11"/>
  <c r="F151" i="11"/>
  <c r="F152" i="11"/>
  <c r="F153" i="11"/>
  <c r="F154" i="11"/>
  <c r="F155" i="11"/>
  <c r="F156" i="11"/>
  <c r="F157" i="11"/>
  <c r="F158" i="11"/>
  <c r="F159" i="11"/>
  <c r="F160" i="11"/>
  <c r="F137" i="11"/>
  <c r="D161" i="11"/>
  <c r="E161" i="11"/>
  <c r="F161" i="11"/>
  <c r="F30" i="11" l="1"/>
  <c r="F9" i="11"/>
  <c r="F10" i="11"/>
  <c r="F11" i="11"/>
  <c r="F12" i="11"/>
  <c r="F13" i="11"/>
  <c r="F14" i="11"/>
  <c r="F15" i="11"/>
  <c r="F16" i="11"/>
  <c r="F17" i="11"/>
  <c r="F18" i="11"/>
  <c r="F19" i="11"/>
  <c r="F20" i="11"/>
  <c r="F31" i="11" s="1"/>
  <c r="F21" i="11"/>
  <c r="F22" i="11"/>
  <c r="F23" i="11"/>
  <c r="F24" i="11"/>
  <c r="F25" i="11"/>
  <c r="F26" i="11"/>
  <c r="F27" i="11"/>
  <c r="F28" i="11"/>
  <c r="F29" i="11"/>
  <c r="F8" i="11"/>
  <c r="F35" i="11" l="1"/>
  <c r="F36" i="11"/>
  <c r="F37" i="11"/>
  <c r="F38" i="11"/>
  <c r="F39" i="11"/>
  <c r="F40" i="11"/>
  <c r="F41" i="11"/>
  <c r="F42" i="11"/>
  <c r="F43" i="11"/>
  <c r="F44" i="11"/>
  <c r="F45" i="11"/>
  <c r="F46" i="11"/>
  <c r="F47" i="11"/>
  <c r="F48" i="11"/>
  <c r="F49" i="11"/>
  <c r="F50" i="11"/>
  <c r="F51" i="11"/>
  <c r="F52" i="11"/>
  <c r="F53" i="11"/>
  <c r="F54" i="11"/>
  <c r="F55" i="11"/>
  <c r="F56" i="11"/>
  <c r="F57" i="11"/>
  <c r="F34" i="11"/>
  <c r="F353" i="15"/>
  <c r="F354" i="15"/>
  <c r="F355" i="15"/>
  <c r="F356" i="15"/>
  <c r="F357" i="15"/>
  <c r="F358" i="15"/>
  <c r="F359" i="15"/>
  <c r="F360" i="15"/>
  <c r="F361" i="15"/>
  <c r="F352" i="15"/>
  <c r="F311" i="15"/>
  <c r="F312" i="15"/>
  <c r="F313" i="15"/>
  <c r="F314" i="15"/>
  <c r="F315" i="15"/>
  <c r="F316" i="15"/>
  <c r="F317" i="15"/>
  <c r="F318" i="15"/>
  <c r="F319" i="15"/>
  <c r="F310" i="15"/>
  <c r="F268" i="15"/>
  <c r="F269" i="15"/>
  <c r="F270" i="15"/>
  <c r="F271" i="15"/>
  <c r="F272" i="15"/>
  <c r="F273" i="15"/>
  <c r="F267" i="15"/>
  <c r="F256" i="15"/>
  <c r="F257" i="15"/>
  <c r="F258" i="15"/>
  <c r="F259" i="15"/>
  <c r="F260" i="15"/>
  <c r="F261" i="15"/>
  <c r="F262" i="15"/>
  <c r="F255" i="15"/>
  <c r="F121" i="15"/>
  <c r="F122" i="15"/>
  <c r="F123" i="15"/>
  <c r="F128" i="15" s="1"/>
  <c r="F124" i="15"/>
  <c r="F125" i="15"/>
  <c r="F126" i="15"/>
  <c r="F127" i="15"/>
  <c r="F120" i="15"/>
  <c r="F129" i="15"/>
  <c r="C108" i="11"/>
  <c r="C109" i="11"/>
  <c r="F86" i="11"/>
  <c r="F87" i="11"/>
  <c r="F88" i="11"/>
  <c r="F89" i="11"/>
  <c r="F90" i="11"/>
  <c r="F91" i="11"/>
  <c r="F92" i="11"/>
  <c r="F93" i="11"/>
  <c r="F94" i="11"/>
  <c r="F95" i="11"/>
  <c r="F96" i="11"/>
  <c r="F97" i="11"/>
  <c r="F98" i="11"/>
  <c r="F99" i="11"/>
  <c r="F100" i="11"/>
  <c r="F101" i="11"/>
  <c r="F102" i="11"/>
  <c r="F103" i="11"/>
  <c r="F104" i="11"/>
  <c r="F105" i="11"/>
  <c r="F106" i="11"/>
  <c r="F107" i="11"/>
  <c r="F85" i="11"/>
  <c r="F63" i="11"/>
  <c r="F64" i="11"/>
  <c r="F65" i="11"/>
  <c r="F66" i="11"/>
  <c r="F67" i="11"/>
  <c r="F68" i="11"/>
  <c r="F69" i="11"/>
  <c r="F70" i="11"/>
  <c r="F71" i="11"/>
  <c r="F72" i="11"/>
  <c r="F73" i="11"/>
  <c r="F74" i="11"/>
  <c r="F75" i="11"/>
  <c r="F76" i="11"/>
  <c r="F77" i="11"/>
  <c r="F78" i="11"/>
  <c r="F79" i="11"/>
  <c r="F80" i="11"/>
  <c r="F62" i="11"/>
  <c r="D58" i="11"/>
  <c r="E58" i="11" l="1"/>
  <c r="F58" i="11"/>
  <c r="C58" i="11"/>
  <c r="F168" i="15" l="1"/>
  <c r="F169" i="15"/>
  <c r="F145" i="15"/>
  <c r="F146" i="15"/>
  <c r="D406" i="15" l="1"/>
  <c r="E406" i="15"/>
  <c r="F406" i="15"/>
  <c r="C406" i="15"/>
  <c r="D405" i="15"/>
  <c r="E405" i="15"/>
  <c r="F405" i="15"/>
  <c r="C405" i="15"/>
  <c r="D381" i="15"/>
  <c r="E381" i="15"/>
  <c r="F381" i="15"/>
  <c r="C381" i="15"/>
  <c r="D380" i="15"/>
  <c r="E380" i="15"/>
  <c r="F380" i="15"/>
  <c r="C380" i="15"/>
  <c r="D363" i="15"/>
  <c r="E363" i="15"/>
  <c r="F363" i="15"/>
  <c r="C363" i="15"/>
  <c r="D362" i="15"/>
  <c r="E362" i="15"/>
  <c r="F362" i="15"/>
  <c r="C362" i="15"/>
  <c r="D349" i="15"/>
  <c r="E349" i="15"/>
  <c r="F349" i="15"/>
  <c r="C349" i="15"/>
  <c r="D348" i="15"/>
  <c r="E348" i="15"/>
  <c r="F348" i="15"/>
  <c r="C348" i="15"/>
  <c r="D334" i="15"/>
  <c r="E334" i="15"/>
  <c r="F334" i="15"/>
  <c r="C334" i="15"/>
  <c r="D333" i="15"/>
  <c r="E333" i="15"/>
  <c r="F333" i="15"/>
  <c r="C333" i="15"/>
  <c r="D321" i="15"/>
  <c r="E321" i="15"/>
  <c r="F321" i="15"/>
  <c r="C321" i="15"/>
  <c r="D320" i="15"/>
  <c r="E320" i="15"/>
  <c r="F320" i="15"/>
  <c r="C320" i="15"/>
  <c r="D307" i="15"/>
  <c r="E307" i="15"/>
  <c r="F307" i="15"/>
  <c r="C307" i="15"/>
  <c r="D306" i="15"/>
  <c r="E306" i="15"/>
  <c r="F306" i="15"/>
  <c r="C306" i="15"/>
  <c r="D298" i="15"/>
  <c r="E298" i="15"/>
  <c r="F298" i="15"/>
  <c r="C298" i="15"/>
  <c r="D297" i="15"/>
  <c r="E297" i="15"/>
  <c r="F297" i="15"/>
  <c r="C297" i="15"/>
  <c r="D293" i="15"/>
  <c r="E293" i="15"/>
  <c r="F293" i="15"/>
  <c r="C293" i="15"/>
  <c r="D292" i="15"/>
  <c r="E292" i="15"/>
  <c r="F292" i="15"/>
  <c r="C292" i="15"/>
  <c r="D284" i="15"/>
  <c r="E284" i="15"/>
  <c r="F284" i="15"/>
  <c r="C284" i="15"/>
  <c r="D283" i="15"/>
  <c r="E283" i="15"/>
  <c r="F283" i="15"/>
  <c r="C283" i="15"/>
  <c r="D275" i="15"/>
  <c r="E275" i="15"/>
  <c r="F275" i="15"/>
  <c r="C275" i="15"/>
  <c r="D274" i="15"/>
  <c r="E274" i="15"/>
  <c r="F274" i="15"/>
  <c r="C274" i="15"/>
  <c r="D264" i="15"/>
  <c r="E264" i="15"/>
  <c r="F264" i="15"/>
  <c r="C264" i="15"/>
  <c r="D252" i="15"/>
  <c r="E252" i="15"/>
  <c r="F252" i="15"/>
  <c r="C252" i="15"/>
  <c r="D251" i="15"/>
  <c r="E251" i="15"/>
  <c r="F251" i="15"/>
  <c r="C251" i="15"/>
  <c r="D227" i="15"/>
  <c r="E227" i="15"/>
  <c r="F227" i="15"/>
  <c r="C227" i="15"/>
  <c r="D263" i="15"/>
  <c r="E263" i="15"/>
  <c r="F263" i="15"/>
  <c r="C263" i="15"/>
  <c r="D226" i="15" l="1"/>
  <c r="E226" i="15"/>
  <c r="F226" i="15"/>
  <c r="C226" i="15"/>
  <c r="D218" i="15"/>
  <c r="E218" i="15"/>
  <c r="F218" i="15"/>
  <c r="C218" i="15"/>
  <c r="D217" i="15"/>
  <c r="E217" i="15"/>
  <c r="F217" i="15"/>
  <c r="C217" i="15"/>
  <c r="D209" i="15"/>
  <c r="D210" i="15"/>
  <c r="E210" i="15"/>
  <c r="F210" i="15"/>
  <c r="C210" i="15"/>
  <c r="E209" i="15"/>
  <c r="F209" i="15"/>
  <c r="C209" i="15"/>
  <c r="D203" i="15"/>
  <c r="E203" i="15"/>
  <c r="F203" i="15"/>
  <c r="C203" i="15"/>
  <c r="D202" i="15"/>
  <c r="E202" i="15"/>
  <c r="F202" i="15"/>
  <c r="C202" i="15"/>
  <c r="D191" i="15"/>
  <c r="E191" i="15"/>
  <c r="F191" i="15"/>
  <c r="C191" i="15"/>
  <c r="D190" i="15"/>
  <c r="E190" i="15"/>
  <c r="F190" i="15"/>
  <c r="C190" i="15"/>
  <c r="E182" i="15"/>
  <c r="D182" i="15"/>
  <c r="F182" i="15"/>
  <c r="C182" i="15"/>
  <c r="D181" i="15"/>
  <c r="E181" i="15"/>
  <c r="F181" i="15"/>
  <c r="C181" i="15"/>
  <c r="D169" i="15"/>
  <c r="E169" i="15"/>
  <c r="C169" i="15"/>
  <c r="D168" i="15"/>
  <c r="E168" i="15"/>
  <c r="C168" i="15"/>
  <c r="D146" i="15"/>
  <c r="E146" i="15"/>
  <c r="D145" i="15"/>
  <c r="C146" i="15"/>
  <c r="E145" i="15"/>
  <c r="C145" i="15"/>
  <c r="D129" i="15"/>
  <c r="E129" i="15"/>
  <c r="C129" i="15"/>
  <c r="D128" i="15"/>
  <c r="E128" i="15"/>
  <c r="C128" i="15"/>
  <c r="D117" i="15"/>
  <c r="E117" i="15"/>
  <c r="F117" i="15"/>
  <c r="C117" i="15"/>
  <c r="D116" i="15"/>
  <c r="E116" i="15"/>
  <c r="F116" i="15"/>
  <c r="C116" i="15"/>
  <c r="E89" i="15"/>
  <c r="D89" i="15"/>
  <c r="F89" i="15"/>
  <c r="C89" i="15"/>
  <c r="D88" i="15"/>
  <c r="E88" i="15"/>
  <c r="F88" i="15"/>
  <c r="C88" i="15"/>
  <c r="D74" i="15"/>
  <c r="E74" i="15"/>
  <c r="F74" i="15"/>
  <c r="C74" i="15"/>
  <c r="D73" i="15"/>
  <c r="E73" i="15"/>
  <c r="F73" i="15"/>
  <c r="C73" i="15"/>
  <c r="D62" i="15"/>
  <c r="E62" i="15"/>
  <c r="F62" i="15"/>
  <c r="C62" i="15"/>
  <c r="D61" i="15"/>
  <c r="E61" i="15"/>
  <c r="F61" i="15"/>
  <c r="C61" i="15"/>
  <c r="D50" i="15"/>
  <c r="E50" i="15"/>
  <c r="F50" i="15"/>
  <c r="C50" i="15"/>
  <c r="D49" i="15"/>
  <c r="E49" i="15"/>
  <c r="F49" i="15"/>
  <c r="C49" i="15"/>
  <c r="D39" i="15"/>
  <c r="E39" i="15"/>
  <c r="F39" i="15"/>
  <c r="C39" i="15"/>
  <c r="D38" i="15"/>
  <c r="E38" i="15"/>
  <c r="F38" i="15"/>
  <c r="C38" i="15"/>
  <c r="D28" i="15"/>
  <c r="E28" i="15"/>
  <c r="F28" i="15"/>
  <c r="C28" i="15"/>
  <c r="D27" i="15"/>
  <c r="E27" i="15"/>
  <c r="F27" i="15"/>
  <c r="C27" i="15"/>
  <c r="D18" i="15"/>
  <c r="E18" i="15"/>
  <c r="F18" i="15"/>
  <c r="C18" i="15"/>
  <c r="D17" i="15"/>
  <c r="E17" i="15"/>
  <c r="F17" i="15"/>
  <c r="C17" i="15"/>
  <c r="D187" i="11"/>
  <c r="E187" i="11"/>
  <c r="F187" i="11"/>
  <c r="C187" i="11"/>
  <c r="D186" i="11"/>
  <c r="E186" i="11"/>
  <c r="F186" i="11"/>
  <c r="C186" i="11"/>
  <c r="D162" i="11"/>
  <c r="E162" i="11"/>
  <c r="F162" i="11"/>
  <c r="C162" i="11"/>
  <c r="C161" i="11"/>
  <c r="D134" i="11"/>
  <c r="E134" i="11"/>
  <c r="F134" i="11"/>
  <c r="C134" i="11"/>
  <c r="D133" i="11"/>
  <c r="E133" i="11"/>
  <c r="F133" i="11"/>
  <c r="C133" i="11"/>
  <c r="D109" i="11"/>
  <c r="E109" i="11"/>
  <c r="F109" i="11"/>
  <c r="D108" i="11"/>
  <c r="E108" i="11"/>
  <c r="F108" i="11"/>
  <c r="D82" i="11"/>
  <c r="E82" i="11"/>
  <c r="F82" i="11"/>
  <c r="C82" i="11"/>
  <c r="D81" i="11"/>
  <c r="E81" i="11"/>
  <c r="F81" i="11"/>
  <c r="C81" i="11"/>
  <c r="D31" i="11"/>
  <c r="E31" i="11"/>
  <c r="C31" i="11"/>
  <c r="D30" i="11"/>
  <c r="E30" i="11"/>
  <c r="C30" i="11"/>
</calcChain>
</file>

<file path=xl/sharedStrings.xml><?xml version="1.0" encoding="utf-8"?>
<sst xmlns="http://schemas.openxmlformats.org/spreadsheetml/2006/main" count="590" uniqueCount="87">
  <si>
    <t>INTERNACIONAL</t>
  </si>
  <si>
    <t>AVIANCA</t>
  </si>
  <si>
    <t>NACIONAL</t>
  </si>
  <si>
    <t>OPERACIONALES</t>
  </si>
  <si>
    <t>INTERNO</t>
  </si>
  <si>
    <t>EXTERNO</t>
  </si>
  <si>
    <t>INCONTROLABLES</t>
  </si>
  <si>
    <t>RAC</t>
  </si>
  <si>
    <t>AGA</t>
  </si>
  <si>
    <t>COM</t>
  </si>
  <si>
    <t>EASYFLY S.A</t>
  </si>
  <si>
    <t>TAME</t>
  </si>
  <si>
    <t>AEROLINEA DE ANTIOQUIA S.A.</t>
  </si>
  <si>
    <t>OCTUBRE</t>
  </si>
  <si>
    <t>NOVIEMBRE</t>
  </si>
  <si>
    <t>DICIEMBRE</t>
  </si>
  <si>
    <t>CUMPLIDOS</t>
  </si>
  <si>
    <t>DEMORADOS</t>
  </si>
  <si>
    <t>NO ESPECIFICOS</t>
  </si>
  <si>
    <t>CANCELADOS</t>
  </si>
  <si>
    <t>TECNICOS</t>
  </si>
  <si>
    <t>UNITED AIR LINES INC</t>
  </si>
  <si>
    <t>AMERICAN</t>
  </si>
  <si>
    <t>LAN PERU</t>
  </si>
  <si>
    <t>TACA INTERNATIONAL</t>
  </si>
  <si>
    <t>DELTA</t>
  </si>
  <si>
    <t>LACSA</t>
  </si>
  <si>
    <t>AEROGAL</t>
  </si>
  <si>
    <t>CONVIASA</t>
  </si>
  <si>
    <t>AIR PANAMA</t>
  </si>
  <si>
    <t>SPIRIT AIRLINES</t>
  </si>
  <si>
    <t>INTERJET</t>
  </si>
  <si>
    <t>IBERIA</t>
  </si>
  <si>
    <t>AIR FRANCE</t>
  </si>
  <si>
    <t>AEROLINEAS ARGENTINAS</t>
  </si>
  <si>
    <t>LUFTHANSA</t>
  </si>
  <si>
    <t>INSEL AIR</t>
  </si>
  <si>
    <t>AIR CANADA</t>
  </si>
  <si>
    <t>CUBANA</t>
  </si>
  <si>
    <t>OCEANAIR</t>
  </si>
  <si>
    <t xml:space="preserve">OPERACIONALES </t>
  </si>
  <si>
    <t>LAN COLOMBIA</t>
  </si>
  <si>
    <t>COPA COLOMBIA</t>
  </si>
  <si>
    <t xml:space="preserve"> SATENA</t>
  </si>
  <si>
    <t>VIVA  COLOMBIA SAS</t>
  </si>
  <si>
    <t>VIVA COLOMBIA</t>
  </si>
  <si>
    <t>LAN AIR LINES</t>
  </si>
  <si>
    <t>TACA PERU</t>
  </si>
  <si>
    <t xml:space="preserve">TAP PORTUGAL </t>
  </si>
  <si>
    <t>JETBLUE AIRWAYS</t>
  </si>
  <si>
    <t>COPA AIR LINES</t>
  </si>
  <si>
    <t>ANALISIS DE CUMPLIMIENTO</t>
  </si>
  <si>
    <t>EMPRESAS NACIONALES</t>
  </si>
  <si>
    <t>TOTAL NACIONAL</t>
  </si>
  <si>
    <t>CUMPLIMIENTO ITINERARIO</t>
  </si>
  <si>
    <t>CUMPLIMIENTO AEROLINEA</t>
  </si>
  <si>
    <t>CUARTO TRIMESTRE</t>
  </si>
  <si>
    <t>EMPRESAS INTENACIONALES</t>
  </si>
  <si>
    <t>TOTAL INTERNACIONAL</t>
  </si>
  <si>
    <t xml:space="preserve">AEROMEXICO </t>
  </si>
  <si>
    <t>CUARTO TRIMESTRE 2014</t>
  </si>
  <si>
    <t>u</t>
  </si>
  <si>
    <r>
      <rPr>
        <b/>
        <sz val="14"/>
        <color rgb="FF002060"/>
        <rFont val="Century Gothic"/>
        <family val="2"/>
      </rPr>
      <t>1. TÉCNICOS:</t>
    </r>
    <r>
      <rPr>
        <sz val="14"/>
        <color rgb="FF002060"/>
        <rFont val="Century Gothic"/>
        <family val="2"/>
      </rPr>
      <t xml:space="preserve"> Son los vuelos cancelados/demorados por todos los motivos relacionados con el mantenimiento de la aeronave. Que son: </t>
    </r>
  </si>
  <si>
    <r>
      <rPr>
        <b/>
        <sz val="14"/>
        <color rgb="FF002060"/>
        <rFont val="Century Gothic"/>
        <family val="2"/>
      </rPr>
      <t xml:space="preserve">2. OPERACIONALES: </t>
    </r>
    <r>
      <rPr>
        <sz val="14"/>
        <color rgb="FF002060"/>
        <rFont val="Century Gothic"/>
        <family val="2"/>
      </rPr>
      <t>Número de vuelos cancelados/demorados por causas relacionadas con la operación.</t>
    </r>
  </si>
  <si>
    <t>Boletín Cumplimiento Cuarto Trimestre  2014</t>
  </si>
  <si>
    <t xml:space="preserve"> -Capacidad de ATC</t>
  </si>
  <si>
    <t xml:space="preserve"> -Presentación de los pasajeros  </t>
  </si>
  <si>
    <t xml:space="preserve"> -Ventas bajas</t>
  </si>
  <si>
    <t xml:space="preserve"> -Fallas gates</t>
  </si>
  <si>
    <r>
      <rPr>
        <b/>
        <sz val="14"/>
        <color rgb="FF002060"/>
        <rFont val="Century Gothic"/>
        <family val="2"/>
      </rPr>
      <t>4</t>
    </r>
    <r>
      <rPr>
        <sz val="14"/>
        <color rgb="FF002060"/>
        <rFont val="Century Gothic"/>
        <family val="2"/>
      </rPr>
      <t xml:space="preserve">. </t>
    </r>
    <r>
      <rPr>
        <b/>
        <sz val="14"/>
        <color rgb="FF002060"/>
        <rFont val="Century Gothic"/>
        <family val="2"/>
      </rPr>
      <t xml:space="preserve">AGA-RAC-COM:  </t>
    </r>
    <r>
      <rPr>
        <sz val="14"/>
        <color rgb="FF002060"/>
        <rFont val="Century Gothic"/>
        <family val="2"/>
      </rPr>
      <t>Problemas en los sistemas y servicios aeronáuticos de comunicaciones, tránsito aéreo y aeropuertos.</t>
    </r>
  </si>
  <si>
    <t xml:space="preserve">NOTA ACLARATORIA </t>
  </si>
  <si>
    <t xml:space="preserve"> -Problemas en luces y/o testigos (let) al iniciar el vuelo</t>
  </si>
  <si>
    <t xml:space="preserve"> -Cambio de ruedas tren de aterrizaje</t>
  </si>
  <si>
    <t xml:space="preserve"> -Avería de la aeronave al iniciar el vuelo</t>
  </si>
  <si>
    <t xml:space="preserve"> -En mantenimiento (hangar o posición remota</t>
  </si>
  <si>
    <t xml:space="preserve"> -Tripulación </t>
  </si>
  <si>
    <t xml:space="preserve"> -Abordaje de pasajeros, carga y equipaje</t>
  </si>
  <si>
    <t xml:space="preserve"> -Suministro de combustibles</t>
  </si>
  <si>
    <t xml:space="preserve"> -Suministro de productos para servicio al pasajero </t>
  </si>
  <si>
    <t xml:space="preserve"> -Limpieza de la aeronave</t>
  </si>
  <si>
    <t xml:space="preserve"> -Conexiones y otros</t>
  </si>
  <si>
    <t xml:space="preserve"> -Condiciones meteorológicas </t>
  </si>
  <si>
    <t xml:space="preserve"> -Cierre o restricción  del aeropuerto por NOTAM, accidente o incidente</t>
  </si>
  <si>
    <t xml:space="preserve"> -Orden de autoridad de control o seguridad. ATS</t>
  </si>
  <si>
    <t xml:space="preserve"> CONCEPTOS</t>
  </si>
  <si>
    <r>
      <rPr>
        <b/>
        <sz val="14"/>
        <color rgb="FF002060"/>
        <rFont val="Century Gothic"/>
        <family val="2"/>
      </rPr>
      <t>3</t>
    </r>
    <r>
      <rPr>
        <sz val="14"/>
        <color rgb="FF002060"/>
        <rFont val="Century Gothic"/>
        <family val="2"/>
      </rPr>
      <t xml:space="preserve">. </t>
    </r>
    <r>
      <rPr>
        <b/>
        <sz val="14"/>
        <color rgb="FF002060"/>
        <rFont val="Century Gothic"/>
        <family val="2"/>
      </rPr>
      <t xml:space="preserve">INCONTROLABLES: </t>
    </r>
    <r>
      <rPr>
        <sz val="14"/>
        <color rgb="FF002060"/>
        <rFont val="Century Gothic"/>
        <family val="2"/>
      </rPr>
      <t>Número de vuelos cancelados/demorados por causas ajenas a la aerolínea, sus empleados o dependientes.</t>
    </r>
  </si>
  <si>
    <t>El reporte de cumplimiento de Itinerarios del cuarto trimestre del 2014 fue corregido y publicado nuevamente el 19 de mayo 2014. Esta nueva versión corrige un error generado por una formula matemática en el campo que muestra el cumplimiento final de la aerolínea Avianca, cuyo cumplimiento es corregido a 95% en la operación nacional para el último trimestre de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</si>
</sst>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2"/>
      <name val="Arial"/>
      <family val="2"/>
    </font>
    <font>
      <b/>
      <sz val="11"/>
      <color theme="1"/>
      <name val="Arial"/>
      <family val="2"/>
    </font>
    <font>
      <sz val="11"/>
      <color theme="1"/>
      <name val="Arial"/>
      <family val="2"/>
    </font>
    <font>
      <b/>
      <sz val="11"/>
      <color rgb="FFFF0000"/>
      <name val="Arial"/>
      <family val="2"/>
    </font>
    <font>
      <sz val="10"/>
      <name val="Courier"/>
      <family val="3"/>
    </font>
    <font>
      <sz val="14"/>
      <color rgb="FF002060"/>
      <name val="Century Gothic"/>
      <family val="2"/>
    </font>
    <font>
      <b/>
      <sz val="14"/>
      <color rgb="FF002060"/>
      <name val="Century Gothic"/>
      <family val="2"/>
    </font>
    <font>
      <b/>
      <sz val="24"/>
      <color rgb="FF00206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bgColor theme="0" tint="-0.14999847407452621"/>
      </patternFill>
    </fill>
    <fill>
      <patternFill patternType="solid">
        <fgColor theme="4" tint="0.79998168889431442"/>
        <bgColor theme="0" tint="-0.14999847407452621"/>
      </patternFill>
    </fill>
    <fill>
      <patternFill patternType="solid">
        <fgColor rgb="FFFFFFCC"/>
        <bgColor theme="0" tint="-0.14999847407452621"/>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0" fontId="1" fillId="0" borderId="0"/>
    <xf numFmtId="37" fontId="6" fillId="0" borderId="0"/>
  </cellStyleXfs>
  <cellXfs count="85">
    <xf numFmtId="0" fontId="0" fillId="0" borderId="0" xfId="0"/>
    <xf numFmtId="0" fontId="0" fillId="4" borderId="0" xfId="0" applyFill="1"/>
    <xf numFmtId="0" fontId="3" fillId="2" borderId="2" xfId="0" applyFont="1" applyFill="1" applyBorder="1" applyAlignment="1"/>
    <xf numFmtId="9" fontId="4" fillId="2" borderId="2" xfId="0" applyNumberFormat="1" applyFont="1" applyFill="1" applyBorder="1"/>
    <xf numFmtId="0" fontId="3" fillId="2" borderId="3" xfId="0" applyFont="1" applyFill="1" applyBorder="1" applyAlignment="1"/>
    <xf numFmtId="9" fontId="3" fillId="2" borderId="3" xfId="0" applyNumberFormat="1" applyFont="1" applyFill="1" applyBorder="1"/>
    <xf numFmtId="0" fontId="2" fillId="4" borderId="0" xfId="0" applyFont="1" applyFill="1" applyBorder="1" applyAlignment="1"/>
    <xf numFmtId="0" fontId="0" fillId="4" borderId="0" xfId="0" applyFont="1" applyFill="1"/>
    <xf numFmtId="0" fontId="4" fillId="4" borderId="0" xfId="0" applyNumberFormat="1" applyFont="1" applyFill="1"/>
    <xf numFmtId="0" fontId="4" fillId="6" borderId="0" xfId="0" applyNumberFormat="1" applyFont="1" applyFill="1"/>
    <xf numFmtId="0" fontId="4" fillId="4" borderId="0" xfId="0" applyFont="1" applyFill="1" applyAlignment="1">
      <alignment horizontal="left" indent="3"/>
    </xf>
    <xf numFmtId="0" fontId="4" fillId="4" borderId="0" xfId="0" applyFont="1" applyFill="1"/>
    <xf numFmtId="0" fontId="3" fillId="4" borderId="4" xfId="0" applyFont="1" applyFill="1" applyBorder="1" applyAlignment="1">
      <alignment horizontal="left" indent="1"/>
    </xf>
    <xf numFmtId="0" fontId="3" fillId="4" borderId="0" xfId="0" applyNumberFormat="1" applyFont="1" applyFill="1" applyBorder="1"/>
    <xf numFmtId="0" fontId="4" fillId="4" borderId="0" xfId="0" applyNumberFormat="1" applyFont="1" applyFill="1" applyBorder="1"/>
    <xf numFmtId="0" fontId="4" fillId="4" borderId="4" xfId="0" applyFont="1" applyFill="1" applyBorder="1" applyAlignment="1">
      <alignment horizontal="left" indent="3"/>
    </xf>
    <xf numFmtId="0" fontId="3" fillId="4" borderId="15" xfId="0" applyNumberFormat="1" applyFont="1" applyFill="1" applyBorder="1"/>
    <xf numFmtId="0" fontId="4" fillId="4" borderId="15" xfId="0" applyNumberFormat="1" applyFont="1" applyFill="1" applyBorder="1"/>
    <xf numFmtId="0" fontId="4" fillId="4" borderId="3" xfId="0" applyNumberFormat="1" applyFont="1" applyFill="1" applyBorder="1"/>
    <xf numFmtId="0" fontId="3" fillId="4" borderId="15" xfId="0" applyFont="1" applyFill="1" applyBorder="1" applyAlignment="1">
      <alignment horizontal="left" indent="1"/>
    </xf>
    <xf numFmtId="0" fontId="4" fillId="4" borderId="15" xfId="0" applyFont="1" applyFill="1" applyBorder="1" applyAlignment="1">
      <alignment horizontal="left" indent="3"/>
    </xf>
    <xf numFmtId="0" fontId="4" fillId="4" borderId="3" xfId="0" applyFont="1" applyFill="1" applyBorder="1" applyAlignment="1">
      <alignment horizontal="left" indent="3"/>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7" borderId="5" xfId="0" applyNumberFormat="1" applyFont="1" applyFill="1" applyBorder="1"/>
    <xf numFmtId="0" fontId="4" fillId="7" borderId="5" xfId="0" applyNumberFormat="1" applyFont="1" applyFill="1" applyBorder="1"/>
    <xf numFmtId="0" fontId="3" fillId="2" borderId="6" xfId="0" applyFont="1" applyFill="1" applyBorder="1" applyAlignment="1"/>
    <xf numFmtId="0" fontId="3" fillId="2" borderId="7" xfId="0" applyFont="1" applyFill="1" applyBorder="1" applyAlignment="1"/>
    <xf numFmtId="0" fontId="3" fillId="3" borderId="1" xfId="0" applyNumberFormat="1" applyFont="1" applyFill="1" applyBorder="1"/>
    <xf numFmtId="0" fontId="3" fillId="3" borderId="13" xfId="0" applyNumberFormat="1" applyFont="1" applyFill="1" applyBorder="1"/>
    <xf numFmtId="0" fontId="3" fillId="8" borderId="14" xfId="0" applyNumberFormat="1" applyFont="1" applyFill="1" applyBorder="1"/>
    <xf numFmtId="0" fontId="3" fillId="8" borderId="1" xfId="0" applyNumberFormat="1" applyFont="1" applyFill="1" applyBorder="1"/>
    <xf numFmtId="0" fontId="3" fillId="3" borderId="12" xfId="0" applyFont="1" applyFill="1" applyBorder="1" applyAlignment="1">
      <alignment horizontal="center"/>
    </xf>
    <xf numFmtId="0" fontId="3" fillId="3" borderId="1" xfId="0" applyFont="1" applyFill="1" applyBorder="1" applyAlignment="1">
      <alignment horizontal="center"/>
    </xf>
    <xf numFmtId="0" fontId="3" fillId="7" borderId="15" xfId="0" applyNumberFormat="1" applyFont="1" applyFill="1" applyBorder="1"/>
    <xf numFmtId="0" fontId="3" fillId="4" borderId="4" xfId="0" applyFont="1" applyFill="1" applyBorder="1" applyAlignment="1">
      <alignment horizontal="left" indent="2"/>
    </xf>
    <xf numFmtId="0" fontId="3" fillId="4" borderId="15" xfId="0" applyFont="1" applyFill="1" applyBorder="1" applyAlignment="1">
      <alignment horizontal="left" indent="2"/>
    </xf>
    <xf numFmtId="0" fontId="3" fillId="4" borderId="0" xfId="0" applyFont="1" applyFill="1" applyAlignment="1">
      <alignment horizontal="left" indent="1"/>
    </xf>
    <xf numFmtId="0" fontId="3" fillId="4" borderId="0" xfId="0" applyNumberFormat="1" applyFont="1" applyFill="1"/>
    <xf numFmtId="0" fontId="3" fillId="6" borderId="0" xfId="0" applyNumberFormat="1" applyFont="1" applyFill="1"/>
    <xf numFmtId="0" fontId="4" fillId="4" borderId="0" xfId="0" applyFont="1" applyFill="1" applyAlignment="1">
      <alignment horizontal="left" indent="2"/>
    </xf>
    <xf numFmtId="0" fontId="3" fillId="6" borderId="5" xfId="0" applyNumberFormat="1" applyFont="1" applyFill="1" applyBorder="1"/>
    <xf numFmtId="0" fontId="4" fillId="4" borderId="4" xfId="0" applyFont="1" applyFill="1" applyBorder="1" applyAlignment="1">
      <alignment horizontal="left" indent="2"/>
    </xf>
    <xf numFmtId="0" fontId="4" fillId="6" borderId="5" xfId="0" applyNumberFormat="1" applyFont="1" applyFill="1" applyBorder="1"/>
    <xf numFmtId="0" fontId="4" fillId="4" borderId="7" xfId="0" applyFont="1" applyFill="1" applyBorder="1" applyAlignment="1">
      <alignment horizontal="left" indent="3"/>
    </xf>
    <xf numFmtId="0" fontId="4" fillId="4" borderId="9" xfId="0" applyNumberFormat="1" applyFont="1" applyFill="1" applyBorder="1"/>
    <xf numFmtId="0" fontId="4" fillId="6" borderId="11" xfId="0" applyNumberFormat="1" applyFont="1" applyFill="1" applyBorder="1"/>
    <xf numFmtId="0" fontId="3" fillId="2" borderId="4" xfId="0" applyFont="1" applyFill="1" applyBorder="1" applyAlignment="1"/>
    <xf numFmtId="9" fontId="4" fillId="2" borderId="15" xfId="0" applyNumberFormat="1" applyFont="1" applyFill="1" applyBorder="1"/>
    <xf numFmtId="0" fontId="3" fillId="4" borderId="3" xfId="0" applyNumberFormat="1" applyFont="1" applyFill="1" applyBorder="1"/>
    <xf numFmtId="0" fontId="3" fillId="4" borderId="9" xfId="0" applyNumberFormat="1" applyFont="1" applyFill="1" applyBorder="1"/>
    <xf numFmtId="0" fontId="4" fillId="4" borderId="7" xfId="0" applyFont="1" applyFill="1" applyBorder="1" applyAlignment="1">
      <alignment horizontal="left" indent="2"/>
    </xf>
    <xf numFmtId="0" fontId="5" fillId="4" borderId="0" xfId="0" applyFont="1" applyFill="1" applyBorder="1" applyAlignment="1"/>
    <xf numFmtId="9" fontId="5" fillId="4" borderId="0" xfId="0" applyNumberFormat="1" applyFont="1" applyFill="1" applyBorder="1"/>
    <xf numFmtId="0" fontId="3" fillId="3" borderId="12" xfId="0" applyFont="1" applyFill="1" applyBorder="1" applyAlignment="1">
      <alignment horizontal="left"/>
    </xf>
    <xf numFmtId="0" fontId="4" fillId="2" borderId="0" xfId="0" applyFont="1" applyFill="1"/>
    <xf numFmtId="0" fontId="4" fillId="7" borderId="11" xfId="0" applyNumberFormat="1" applyFont="1" applyFill="1" applyBorder="1"/>
    <xf numFmtId="0" fontId="3" fillId="4" borderId="6" xfId="0" applyFont="1" applyFill="1" applyBorder="1"/>
    <xf numFmtId="0" fontId="3" fillId="4" borderId="2" xfId="0" applyFont="1" applyFill="1" applyBorder="1"/>
    <xf numFmtId="0" fontId="3" fillId="4" borderId="10" xfId="0" applyFont="1" applyFill="1" applyBorder="1"/>
    <xf numFmtId="0" fontId="3" fillId="4" borderId="4" xfId="0" applyFont="1" applyFill="1" applyBorder="1"/>
    <xf numFmtId="0" fontId="3" fillId="4" borderId="15" xfId="0" applyFont="1" applyFill="1" applyBorder="1"/>
    <xf numFmtId="0" fontId="3" fillId="4" borderId="5" xfId="0" applyFont="1" applyFill="1" applyBorder="1"/>
    <xf numFmtId="0" fontId="4" fillId="4" borderId="4" xfId="0" applyFont="1" applyFill="1" applyBorder="1"/>
    <xf numFmtId="0" fontId="4" fillId="4" borderId="15" xfId="0" applyFont="1" applyFill="1" applyBorder="1"/>
    <xf numFmtId="0" fontId="4" fillId="4" borderId="5" xfId="0" applyFont="1" applyFill="1" applyBorder="1"/>
    <xf numFmtId="0" fontId="4" fillId="4" borderId="7" xfId="0" applyFont="1" applyFill="1" applyBorder="1"/>
    <xf numFmtId="0" fontId="4" fillId="4" borderId="3" xfId="0" applyFont="1" applyFill="1" applyBorder="1"/>
    <xf numFmtId="0" fontId="4" fillId="4" borderId="11" xfId="0" applyFont="1" applyFill="1" applyBorder="1"/>
    <xf numFmtId="37" fontId="7" fillId="9" borderId="0" xfId="3" applyFont="1" applyFill="1" applyAlignment="1">
      <alignment horizontal="left" indent="1"/>
    </xf>
    <xf numFmtId="0" fontId="7" fillId="9" borderId="0" xfId="2" applyFont="1" applyFill="1"/>
    <xf numFmtId="0" fontId="7" fillId="9" borderId="0" xfId="0" applyFont="1" applyFill="1"/>
    <xf numFmtId="0" fontId="9" fillId="9" borderId="17" xfId="2" applyFont="1" applyFill="1" applyBorder="1" applyAlignment="1"/>
    <xf numFmtId="0" fontId="7" fillId="9" borderId="16" xfId="2" applyFont="1" applyFill="1" applyBorder="1"/>
    <xf numFmtId="0" fontId="8" fillId="9" borderId="17" xfId="2" applyFont="1" applyFill="1" applyBorder="1" applyAlignment="1"/>
    <xf numFmtId="0" fontId="8" fillId="9" borderId="18" xfId="2" applyFont="1" applyFill="1" applyBorder="1" applyAlignment="1"/>
    <xf numFmtId="37" fontId="8" fillId="9" borderId="0" xfId="3" applyFont="1" applyFill="1" applyAlignment="1">
      <alignment horizontal="left" indent="1"/>
    </xf>
    <xf numFmtId="37" fontId="8" fillId="9" borderId="0" xfId="3" applyFont="1" applyFill="1"/>
    <xf numFmtId="0" fontId="7" fillId="9" borderId="0" xfId="2" applyFont="1" applyFill="1" applyAlignment="1">
      <alignment vertical="top"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0" fontId="3" fillId="7" borderId="10" xfId="0" applyNumberFormat="1" applyFont="1" applyFill="1" applyBorder="1" applyAlignment="1">
      <alignment horizontal="center" vertical="center" wrapText="1"/>
    </xf>
    <xf numFmtId="10" fontId="3" fillId="7" borderId="11" xfId="0" applyNumberFormat="1" applyFont="1" applyFill="1" applyBorder="1" applyAlignment="1">
      <alignment horizontal="center" vertical="center" wrapText="1"/>
    </xf>
  </cellXfs>
  <cellStyles count="4">
    <cellStyle name="Normal" xfId="0" builtinId="0"/>
    <cellStyle name="Normal 2" xfId="1"/>
    <cellStyle name="Normal 4 2" xfId="2"/>
    <cellStyle name="Normal_Cuadro 1.1 Comportamiento pasajeros y carga MARZO 2009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541020</xdr:colOff>
      <xdr:row>0</xdr:row>
      <xdr:rowOff>182880</xdr:rowOff>
    </xdr:from>
    <xdr:to>
      <xdr:col>17</xdr:col>
      <xdr:colOff>754380</xdr:colOff>
      <xdr:row>5</xdr:row>
      <xdr:rowOff>205740</xdr:rowOff>
    </xdr:to>
    <xdr:pic>
      <xdr:nvPicPr>
        <xdr:cNvPr id="3" name="3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096"/>
        <a:stretch/>
      </xdr:blipFill>
      <xdr:spPr bwMode="auto">
        <a:xfrm>
          <a:off x="12199620" y="182880"/>
          <a:ext cx="1767840" cy="12725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A10" workbookViewId="0">
      <selection activeCell="A40" sqref="A40:P40"/>
    </sheetView>
  </sheetViews>
  <sheetFormatPr baseColWidth="10" defaultColWidth="11.33203125" defaultRowHeight="16.8" x14ac:dyDescent="0.25"/>
  <cols>
    <col min="1" max="16384" width="11.33203125" style="70"/>
  </cols>
  <sheetData>
    <row r="1" spans="1:8" ht="17.399999999999999" thickBot="1" x14ac:dyDescent="0.3">
      <c r="A1" s="73"/>
      <c r="B1" s="73"/>
      <c r="C1" s="73"/>
      <c r="D1" s="73"/>
      <c r="E1" s="73"/>
      <c r="F1" s="73"/>
      <c r="G1" s="73"/>
      <c r="H1" s="73"/>
    </row>
    <row r="2" spans="1:8" ht="30" thickTop="1" x14ac:dyDescent="0.45">
      <c r="A2" s="72" t="s">
        <v>64</v>
      </c>
      <c r="B2" s="75"/>
    </row>
    <row r="3" spans="1:8" ht="17.399999999999999" x14ac:dyDescent="0.3">
      <c r="A3" s="74"/>
      <c r="B3" s="75"/>
    </row>
    <row r="6" spans="1:8" ht="17.399999999999999" x14ac:dyDescent="0.3">
      <c r="A6" s="77" t="s">
        <v>84</v>
      </c>
    </row>
    <row r="9" spans="1:8" ht="17.399999999999999" x14ac:dyDescent="0.3">
      <c r="A9" s="69" t="s">
        <v>62</v>
      </c>
    </row>
    <row r="10" spans="1:8" x14ac:dyDescent="0.25">
      <c r="A10" s="69"/>
    </row>
    <row r="11" spans="1:8" x14ac:dyDescent="0.25">
      <c r="A11" s="69"/>
      <c r="B11" s="71" t="s">
        <v>71</v>
      </c>
    </row>
    <row r="12" spans="1:8" x14ac:dyDescent="0.25">
      <c r="A12" s="69"/>
      <c r="B12" s="71" t="s">
        <v>72</v>
      </c>
    </row>
    <row r="13" spans="1:8" x14ac:dyDescent="0.25">
      <c r="A13" s="69"/>
      <c r="B13" s="71" t="s">
        <v>73</v>
      </c>
    </row>
    <row r="14" spans="1:8" x14ac:dyDescent="0.25">
      <c r="A14" s="69"/>
      <c r="B14" s="71" t="s">
        <v>74</v>
      </c>
    </row>
    <row r="15" spans="1:8" x14ac:dyDescent="0.25">
      <c r="A15" s="69"/>
      <c r="B15" s="71"/>
    </row>
    <row r="16" spans="1:8" ht="13.8" customHeight="1" x14ac:dyDescent="0.3">
      <c r="A16" s="69" t="s">
        <v>63</v>
      </c>
    </row>
    <row r="17" spans="1:2" ht="13.8" customHeight="1" x14ac:dyDescent="0.25"/>
    <row r="18" spans="1:2" x14ac:dyDescent="0.25">
      <c r="B18" s="70" t="s">
        <v>75</v>
      </c>
    </row>
    <row r="19" spans="1:2" x14ac:dyDescent="0.25">
      <c r="B19" s="71" t="s">
        <v>76</v>
      </c>
    </row>
    <row r="20" spans="1:2" x14ac:dyDescent="0.25">
      <c r="B20" s="71" t="s">
        <v>77</v>
      </c>
    </row>
    <row r="21" spans="1:2" x14ac:dyDescent="0.25">
      <c r="B21" s="71" t="s">
        <v>78</v>
      </c>
    </row>
    <row r="22" spans="1:2" x14ac:dyDescent="0.25">
      <c r="B22" s="71" t="s">
        <v>79</v>
      </c>
    </row>
    <row r="23" spans="1:2" x14ac:dyDescent="0.25">
      <c r="A23" s="69"/>
      <c r="B23" s="71" t="s">
        <v>80</v>
      </c>
    </row>
    <row r="24" spans="1:2" x14ac:dyDescent="0.25">
      <c r="A24" s="69"/>
      <c r="B24" s="71"/>
    </row>
    <row r="25" spans="1:2" ht="17.399999999999999" x14ac:dyDescent="0.3">
      <c r="A25" s="69" t="s">
        <v>85</v>
      </c>
      <c r="B25" s="71"/>
    </row>
    <row r="26" spans="1:2" x14ac:dyDescent="0.25">
      <c r="A26" s="69"/>
      <c r="B26" s="71"/>
    </row>
    <row r="27" spans="1:2" x14ac:dyDescent="0.25">
      <c r="A27" s="69"/>
      <c r="B27" s="70" t="s">
        <v>81</v>
      </c>
    </row>
    <row r="28" spans="1:2" x14ac:dyDescent="0.25">
      <c r="A28" s="69"/>
      <c r="B28" s="70" t="s">
        <v>82</v>
      </c>
    </row>
    <row r="29" spans="1:2" x14ac:dyDescent="0.25">
      <c r="A29" s="69"/>
      <c r="B29" s="70" t="s">
        <v>83</v>
      </c>
    </row>
    <row r="30" spans="1:2" x14ac:dyDescent="0.25">
      <c r="A30" s="69"/>
    </row>
    <row r="31" spans="1:2" ht="17.399999999999999" x14ac:dyDescent="0.3">
      <c r="A31" s="69" t="s">
        <v>69</v>
      </c>
    </row>
    <row r="32" spans="1:2" x14ac:dyDescent="0.25">
      <c r="A32" s="69"/>
    </row>
    <row r="33" spans="1:16" x14ac:dyDescent="0.25">
      <c r="A33" s="69"/>
      <c r="B33" s="71" t="s">
        <v>67</v>
      </c>
    </row>
    <row r="34" spans="1:16" x14ac:dyDescent="0.25">
      <c r="A34" s="69"/>
      <c r="B34" s="71" t="s">
        <v>66</v>
      </c>
    </row>
    <row r="35" spans="1:16" x14ac:dyDescent="0.25">
      <c r="A35" s="69"/>
      <c r="B35" s="71" t="s">
        <v>65</v>
      </c>
    </row>
    <row r="36" spans="1:16" x14ac:dyDescent="0.25">
      <c r="A36" s="69"/>
      <c r="B36" s="71" t="s">
        <v>68</v>
      </c>
    </row>
    <row r="38" spans="1:16" ht="17.399999999999999" x14ac:dyDescent="0.3">
      <c r="A38" s="76" t="s">
        <v>70</v>
      </c>
    </row>
    <row r="40" spans="1:16" ht="60" customHeight="1" x14ac:dyDescent="0.25">
      <c r="A40" s="78" t="s">
        <v>86</v>
      </c>
      <c r="B40" s="78"/>
      <c r="C40" s="78"/>
      <c r="D40" s="78"/>
      <c r="E40" s="78"/>
      <c r="F40" s="78"/>
      <c r="G40" s="78"/>
      <c r="H40" s="78"/>
      <c r="I40" s="78"/>
      <c r="J40" s="78"/>
      <c r="K40" s="78"/>
      <c r="L40" s="78"/>
      <c r="M40" s="78"/>
      <c r="N40" s="78"/>
      <c r="O40" s="78"/>
      <c r="P40" s="78"/>
    </row>
  </sheetData>
  <mergeCells count="1">
    <mergeCell ref="A40:P40"/>
  </mergeCell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4"/>
  <sheetViews>
    <sheetView tabSelected="1" topLeftCell="A31" workbookViewId="0">
      <selection activeCell="H38" sqref="H38"/>
    </sheetView>
  </sheetViews>
  <sheetFormatPr baseColWidth="10" defaultRowHeight="14.4" x14ac:dyDescent="0.3"/>
  <cols>
    <col min="1" max="1" width="6.33203125" style="1" customWidth="1"/>
    <col min="2" max="2" width="32.77734375" style="1" bestFit="1" customWidth="1"/>
    <col min="3" max="3" width="10.88671875" style="1" bestFit="1" customWidth="1"/>
    <col min="4" max="4" width="13.21875" style="1" bestFit="1" customWidth="1"/>
    <col min="5" max="5" width="12.21875" style="1" bestFit="1" customWidth="1"/>
    <col min="6" max="6" width="13.109375" style="1" customWidth="1"/>
    <col min="7" max="16384" width="11.5546875" style="1"/>
  </cols>
  <sheetData>
    <row r="1" spans="2:6" ht="15.6" x14ac:dyDescent="0.3">
      <c r="B1" s="6" t="s">
        <v>51</v>
      </c>
    </row>
    <row r="2" spans="2:6" ht="15.6" x14ac:dyDescent="0.3">
      <c r="B2" s="6" t="s">
        <v>52</v>
      </c>
    </row>
    <row r="3" spans="2:6" ht="15.6" x14ac:dyDescent="0.3">
      <c r="B3" s="6" t="s">
        <v>60</v>
      </c>
    </row>
    <row r="4" spans="2:6" ht="15" thickBot="1" x14ac:dyDescent="0.35"/>
    <row r="5" spans="2:6" ht="14.4" customHeight="1" x14ac:dyDescent="0.3">
      <c r="B5" s="22" t="s">
        <v>2</v>
      </c>
      <c r="C5" s="79" t="s">
        <v>13</v>
      </c>
      <c r="D5" s="81" t="s">
        <v>14</v>
      </c>
      <c r="E5" s="79" t="s">
        <v>15</v>
      </c>
      <c r="F5" s="83" t="s">
        <v>53</v>
      </c>
    </row>
    <row r="6" spans="2:6" ht="15" customHeight="1" thickBot="1" x14ac:dyDescent="0.35">
      <c r="B6" s="23" t="s">
        <v>56</v>
      </c>
      <c r="C6" s="80"/>
      <c r="D6" s="82"/>
      <c r="E6" s="80"/>
      <c r="F6" s="84"/>
    </row>
    <row r="7" spans="2:6" ht="15" thickBot="1" x14ac:dyDescent="0.35">
      <c r="B7" s="32" t="s">
        <v>12</v>
      </c>
      <c r="C7" s="28">
        <v>1762</v>
      </c>
      <c r="D7" s="29">
        <v>1628</v>
      </c>
      <c r="E7" s="28">
        <v>1601</v>
      </c>
      <c r="F7" s="30">
        <v>4991</v>
      </c>
    </row>
    <row r="8" spans="2:6" x14ac:dyDescent="0.3">
      <c r="B8" s="12" t="s">
        <v>19</v>
      </c>
      <c r="C8" s="57">
        <v>324</v>
      </c>
      <c r="D8" s="58">
        <v>74</v>
      </c>
      <c r="E8" s="59">
        <v>122</v>
      </c>
      <c r="F8" s="24">
        <f>SUM(C8:E8)</f>
        <v>520</v>
      </c>
    </row>
    <row r="9" spans="2:6" x14ac:dyDescent="0.3">
      <c r="B9" s="35" t="s">
        <v>8</v>
      </c>
      <c r="C9" s="60">
        <v>0</v>
      </c>
      <c r="D9" s="61">
        <v>4</v>
      </c>
      <c r="E9" s="62">
        <v>0</v>
      </c>
      <c r="F9" s="24">
        <f t="shared" ref="F9:F29" si="0">SUM(C9:E9)</f>
        <v>4</v>
      </c>
    </row>
    <row r="10" spans="2:6" x14ac:dyDescent="0.3">
      <c r="B10" s="35" t="s">
        <v>6</v>
      </c>
      <c r="C10" s="60">
        <v>262</v>
      </c>
      <c r="D10" s="61">
        <v>25</v>
      </c>
      <c r="E10" s="62">
        <v>37</v>
      </c>
      <c r="F10" s="24">
        <f t="shared" si="0"/>
        <v>324</v>
      </c>
    </row>
    <row r="11" spans="2:6" x14ac:dyDescent="0.3">
      <c r="B11" s="35" t="s">
        <v>3</v>
      </c>
      <c r="C11" s="60">
        <v>45</v>
      </c>
      <c r="D11" s="61">
        <v>40</v>
      </c>
      <c r="E11" s="62">
        <v>72</v>
      </c>
      <c r="F11" s="24">
        <f t="shared" si="0"/>
        <v>157</v>
      </c>
    </row>
    <row r="12" spans="2:6" x14ac:dyDescent="0.3">
      <c r="B12" s="15" t="s">
        <v>4</v>
      </c>
      <c r="C12" s="63">
        <v>45</v>
      </c>
      <c r="D12" s="64">
        <v>40</v>
      </c>
      <c r="E12" s="65">
        <v>72</v>
      </c>
      <c r="F12" s="24">
        <f t="shared" si="0"/>
        <v>157</v>
      </c>
    </row>
    <row r="13" spans="2:6" x14ac:dyDescent="0.3">
      <c r="B13" s="35" t="s">
        <v>7</v>
      </c>
      <c r="C13" s="60">
        <v>0</v>
      </c>
      <c r="D13" s="61">
        <v>0</v>
      </c>
      <c r="E13" s="62">
        <v>0</v>
      </c>
      <c r="F13" s="24">
        <f t="shared" si="0"/>
        <v>0</v>
      </c>
    </row>
    <row r="14" spans="2:6" x14ac:dyDescent="0.3">
      <c r="B14" s="35" t="s">
        <v>20</v>
      </c>
      <c r="C14" s="60">
        <v>17</v>
      </c>
      <c r="D14" s="61">
        <v>5</v>
      </c>
      <c r="E14" s="62">
        <v>13</v>
      </c>
      <c r="F14" s="24">
        <f t="shared" si="0"/>
        <v>35</v>
      </c>
    </row>
    <row r="15" spans="2:6" x14ac:dyDescent="0.3">
      <c r="B15" s="15" t="s">
        <v>5</v>
      </c>
      <c r="C15" s="63">
        <v>0</v>
      </c>
      <c r="D15" s="64">
        <v>0</v>
      </c>
      <c r="E15" s="65">
        <v>6</v>
      </c>
      <c r="F15" s="24">
        <f t="shared" si="0"/>
        <v>6</v>
      </c>
    </row>
    <row r="16" spans="2:6" x14ac:dyDescent="0.3">
      <c r="B16" s="15" t="s">
        <v>4</v>
      </c>
      <c r="C16" s="63">
        <v>17</v>
      </c>
      <c r="D16" s="64">
        <v>5</v>
      </c>
      <c r="E16" s="65">
        <v>7</v>
      </c>
      <c r="F16" s="24">
        <f t="shared" si="0"/>
        <v>29</v>
      </c>
    </row>
    <row r="17" spans="2:6" x14ac:dyDescent="0.3">
      <c r="B17" s="12" t="s">
        <v>16</v>
      </c>
      <c r="C17" s="60">
        <v>651</v>
      </c>
      <c r="D17" s="61">
        <v>1159</v>
      </c>
      <c r="E17" s="62">
        <v>813</v>
      </c>
      <c r="F17" s="24">
        <f t="shared" si="0"/>
        <v>2623</v>
      </c>
    </row>
    <row r="18" spans="2:6" x14ac:dyDescent="0.3">
      <c r="B18" s="12" t="s">
        <v>17</v>
      </c>
      <c r="C18" s="60">
        <v>787</v>
      </c>
      <c r="D18" s="61">
        <v>395</v>
      </c>
      <c r="E18" s="62">
        <v>666</v>
      </c>
      <c r="F18" s="24">
        <f t="shared" si="0"/>
        <v>1848</v>
      </c>
    </row>
    <row r="19" spans="2:6" x14ac:dyDescent="0.3">
      <c r="B19" s="35" t="s">
        <v>8</v>
      </c>
      <c r="C19" s="60">
        <v>12</v>
      </c>
      <c r="D19" s="61">
        <v>23</v>
      </c>
      <c r="E19" s="62">
        <v>22</v>
      </c>
      <c r="F19" s="24">
        <f t="shared" si="0"/>
        <v>57</v>
      </c>
    </row>
    <row r="20" spans="2:6" x14ac:dyDescent="0.3">
      <c r="B20" s="35" t="s">
        <v>9</v>
      </c>
      <c r="C20" s="60">
        <v>6</v>
      </c>
      <c r="D20" s="61">
        <v>0</v>
      </c>
      <c r="E20" s="62">
        <v>0</v>
      </c>
      <c r="F20" s="24">
        <f t="shared" si="0"/>
        <v>6</v>
      </c>
    </row>
    <row r="21" spans="2:6" x14ac:dyDescent="0.3">
      <c r="B21" s="35" t="s">
        <v>6</v>
      </c>
      <c r="C21" s="60">
        <v>373</v>
      </c>
      <c r="D21" s="61">
        <v>217</v>
      </c>
      <c r="E21" s="62">
        <v>339</v>
      </c>
      <c r="F21" s="24">
        <f t="shared" si="0"/>
        <v>929</v>
      </c>
    </row>
    <row r="22" spans="2:6" x14ac:dyDescent="0.3">
      <c r="B22" s="35" t="s">
        <v>18</v>
      </c>
      <c r="C22" s="60">
        <v>0</v>
      </c>
      <c r="D22" s="61">
        <v>0</v>
      </c>
      <c r="E22" s="62">
        <v>0</v>
      </c>
      <c r="F22" s="24">
        <f t="shared" si="0"/>
        <v>0</v>
      </c>
    </row>
    <row r="23" spans="2:6" x14ac:dyDescent="0.3">
      <c r="B23" s="35" t="s">
        <v>3</v>
      </c>
      <c r="C23" s="60">
        <v>210</v>
      </c>
      <c r="D23" s="61">
        <v>26</v>
      </c>
      <c r="E23" s="62">
        <v>122</v>
      </c>
      <c r="F23" s="24">
        <f t="shared" si="0"/>
        <v>358</v>
      </c>
    </row>
    <row r="24" spans="2:6" x14ac:dyDescent="0.3">
      <c r="B24" s="15" t="s">
        <v>5</v>
      </c>
      <c r="C24" s="63">
        <v>99</v>
      </c>
      <c r="D24" s="64">
        <v>3</v>
      </c>
      <c r="E24" s="65">
        <v>2</v>
      </c>
      <c r="F24" s="24">
        <f t="shared" si="0"/>
        <v>104</v>
      </c>
    </row>
    <row r="25" spans="2:6" x14ac:dyDescent="0.3">
      <c r="B25" s="15" t="s">
        <v>4</v>
      </c>
      <c r="C25" s="63">
        <v>111</v>
      </c>
      <c r="D25" s="64">
        <v>23</v>
      </c>
      <c r="E25" s="65">
        <v>120</v>
      </c>
      <c r="F25" s="24">
        <f t="shared" si="0"/>
        <v>254</v>
      </c>
    </row>
    <row r="26" spans="2:6" x14ac:dyDescent="0.3">
      <c r="B26" s="35" t="s">
        <v>7</v>
      </c>
      <c r="C26" s="60">
        <v>2</v>
      </c>
      <c r="D26" s="61">
        <v>14</v>
      </c>
      <c r="E26" s="62">
        <v>3</v>
      </c>
      <c r="F26" s="24">
        <f t="shared" si="0"/>
        <v>19</v>
      </c>
    </row>
    <row r="27" spans="2:6" x14ac:dyDescent="0.3">
      <c r="B27" s="35" t="s">
        <v>20</v>
      </c>
      <c r="C27" s="60">
        <v>184</v>
      </c>
      <c r="D27" s="61">
        <v>115</v>
      </c>
      <c r="E27" s="62">
        <v>180</v>
      </c>
      <c r="F27" s="24">
        <f t="shared" si="0"/>
        <v>479</v>
      </c>
    </row>
    <row r="28" spans="2:6" x14ac:dyDescent="0.3">
      <c r="B28" s="15" t="s">
        <v>5</v>
      </c>
      <c r="C28" s="63">
        <v>96</v>
      </c>
      <c r="D28" s="64">
        <v>0</v>
      </c>
      <c r="E28" s="65">
        <v>4</v>
      </c>
      <c r="F28" s="24">
        <f t="shared" si="0"/>
        <v>100</v>
      </c>
    </row>
    <row r="29" spans="2:6" ht="15" thickBot="1" x14ac:dyDescent="0.35">
      <c r="B29" s="15" t="s">
        <v>4</v>
      </c>
      <c r="C29" s="66">
        <v>88</v>
      </c>
      <c r="D29" s="67">
        <v>115</v>
      </c>
      <c r="E29" s="68">
        <v>176</v>
      </c>
      <c r="F29" s="24">
        <f t="shared" si="0"/>
        <v>379</v>
      </c>
    </row>
    <row r="30" spans="2:6" x14ac:dyDescent="0.3">
      <c r="B30" s="26" t="s">
        <v>54</v>
      </c>
      <c r="C30" s="3">
        <f>C17/C7</f>
        <v>0.369466515323496</v>
      </c>
      <c r="D30" s="3">
        <f t="shared" ref="D30:E30" si="1">D17/D7</f>
        <v>0.71191646191646196</v>
      </c>
      <c r="E30" s="3">
        <f t="shared" si="1"/>
        <v>0.50780762023735171</v>
      </c>
      <c r="F30" s="3">
        <f t="shared" ref="F30" si="2">F17/F7</f>
        <v>0.52554598276898412</v>
      </c>
    </row>
    <row r="31" spans="2:6" ht="15" thickBot="1" x14ac:dyDescent="0.35">
      <c r="B31" s="27" t="s">
        <v>55</v>
      </c>
      <c r="C31" s="5">
        <f>C17/(C7-C9-C10-C13-C15-C19-C20-C21-C24-C26-C28)</f>
        <v>0.71381578947368418</v>
      </c>
      <c r="D31" s="5">
        <f t="shared" ref="D31:E31" si="3">D17/(D7-D9-D10-D13-D15-D19-D20-D21-D24-D26-D28)</f>
        <v>0.86363636363636365</v>
      </c>
      <c r="E31" s="5">
        <f t="shared" si="3"/>
        <v>0.68434343434343436</v>
      </c>
      <c r="F31" s="5">
        <f t="shared" ref="F31" si="4">F17/(F7-F9-F10-F13-F15-F19-F20-F21-F24-F26-F28)</f>
        <v>0.76205694363742016</v>
      </c>
    </row>
    <row r="32" spans="2:6" ht="15" thickBot="1" x14ac:dyDescent="0.35">
      <c r="B32" s="10"/>
      <c r="C32" s="8"/>
      <c r="D32" s="8"/>
      <c r="E32" s="8"/>
      <c r="F32" s="9"/>
    </row>
    <row r="33" spans="2:6" ht="15" thickBot="1" x14ac:dyDescent="0.35">
      <c r="B33" s="33" t="s">
        <v>1</v>
      </c>
      <c r="C33" s="29">
        <v>12213</v>
      </c>
      <c r="D33" s="28">
        <v>12334</v>
      </c>
      <c r="E33" s="29">
        <v>13263</v>
      </c>
      <c r="F33" s="31">
        <v>37810</v>
      </c>
    </row>
    <row r="34" spans="2:6" x14ac:dyDescent="0.3">
      <c r="B34" s="19" t="s">
        <v>19</v>
      </c>
      <c r="C34" s="13">
        <v>419</v>
      </c>
      <c r="D34" s="16">
        <v>360</v>
      </c>
      <c r="E34" s="13">
        <v>239</v>
      </c>
      <c r="F34" s="34">
        <f>SUM(C34:E34)</f>
        <v>1018</v>
      </c>
    </row>
    <row r="35" spans="2:6" x14ac:dyDescent="0.3">
      <c r="B35" s="36" t="s">
        <v>8</v>
      </c>
      <c r="C35" s="13">
        <v>0</v>
      </c>
      <c r="D35" s="16">
        <v>0</v>
      </c>
      <c r="E35" s="13">
        <v>4</v>
      </c>
      <c r="F35" s="34">
        <f t="shared" ref="F35:F57" si="5">SUM(C35:E35)</f>
        <v>4</v>
      </c>
    </row>
    <row r="36" spans="2:6" x14ac:dyDescent="0.3">
      <c r="B36" s="36" t="s">
        <v>9</v>
      </c>
      <c r="C36" s="13">
        <v>0</v>
      </c>
      <c r="D36" s="16">
        <v>2</v>
      </c>
      <c r="E36" s="13">
        <v>0</v>
      </c>
      <c r="F36" s="34">
        <f t="shared" si="5"/>
        <v>2</v>
      </c>
    </row>
    <row r="37" spans="2:6" x14ac:dyDescent="0.3">
      <c r="B37" s="36" t="s">
        <v>6</v>
      </c>
      <c r="C37" s="13">
        <v>122</v>
      </c>
      <c r="D37" s="16">
        <v>77</v>
      </c>
      <c r="E37" s="13">
        <v>40</v>
      </c>
      <c r="F37" s="34">
        <f t="shared" si="5"/>
        <v>239</v>
      </c>
    </row>
    <row r="38" spans="2:6" x14ac:dyDescent="0.3">
      <c r="B38" s="36" t="s">
        <v>3</v>
      </c>
      <c r="C38" s="13">
        <v>29</v>
      </c>
      <c r="D38" s="16">
        <v>21</v>
      </c>
      <c r="E38" s="13">
        <v>13</v>
      </c>
      <c r="F38" s="34">
        <f t="shared" si="5"/>
        <v>63</v>
      </c>
    </row>
    <row r="39" spans="2:6" x14ac:dyDescent="0.3">
      <c r="B39" s="20" t="s">
        <v>5</v>
      </c>
      <c r="C39" s="14">
        <v>0</v>
      </c>
      <c r="D39" s="17">
        <v>13</v>
      </c>
      <c r="E39" s="14">
        <v>1</v>
      </c>
      <c r="F39" s="34">
        <f t="shared" si="5"/>
        <v>14</v>
      </c>
    </row>
    <row r="40" spans="2:6" x14ac:dyDescent="0.3">
      <c r="B40" s="20" t="s">
        <v>4</v>
      </c>
      <c r="C40" s="14">
        <v>29</v>
      </c>
      <c r="D40" s="17">
        <v>8</v>
      </c>
      <c r="E40" s="14">
        <v>12</v>
      </c>
      <c r="F40" s="34">
        <f t="shared" si="5"/>
        <v>49</v>
      </c>
    </row>
    <row r="41" spans="2:6" x14ac:dyDescent="0.3">
      <c r="B41" s="36" t="s">
        <v>7</v>
      </c>
      <c r="C41" s="13">
        <v>54</v>
      </c>
      <c r="D41" s="16">
        <v>148</v>
      </c>
      <c r="E41" s="13">
        <v>80</v>
      </c>
      <c r="F41" s="34">
        <f t="shared" si="5"/>
        <v>282</v>
      </c>
    </row>
    <row r="42" spans="2:6" x14ac:dyDescent="0.3">
      <c r="B42" s="36" t="s">
        <v>20</v>
      </c>
      <c r="C42" s="13">
        <v>214</v>
      </c>
      <c r="D42" s="16">
        <v>112</v>
      </c>
      <c r="E42" s="13">
        <v>102</v>
      </c>
      <c r="F42" s="34">
        <f t="shared" si="5"/>
        <v>428</v>
      </c>
    </row>
    <row r="43" spans="2:6" x14ac:dyDescent="0.3">
      <c r="B43" s="20" t="s">
        <v>5</v>
      </c>
      <c r="C43" s="14">
        <v>102</v>
      </c>
      <c r="D43" s="17">
        <v>68</v>
      </c>
      <c r="E43" s="14">
        <v>66</v>
      </c>
      <c r="F43" s="34">
        <f t="shared" si="5"/>
        <v>236</v>
      </c>
    </row>
    <row r="44" spans="2:6" x14ac:dyDescent="0.3">
      <c r="B44" s="20" t="s">
        <v>4</v>
      </c>
      <c r="C44" s="14">
        <v>112</v>
      </c>
      <c r="D44" s="17">
        <v>44</v>
      </c>
      <c r="E44" s="14">
        <v>36</v>
      </c>
      <c r="F44" s="34">
        <f t="shared" si="5"/>
        <v>192</v>
      </c>
    </row>
    <row r="45" spans="2:6" x14ac:dyDescent="0.3">
      <c r="B45" s="19" t="s">
        <v>16</v>
      </c>
      <c r="C45" s="13">
        <v>9288</v>
      </c>
      <c r="D45" s="16">
        <v>9777</v>
      </c>
      <c r="E45" s="13">
        <v>10469</v>
      </c>
      <c r="F45" s="34">
        <f t="shared" si="5"/>
        <v>29534</v>
      </c>
    </row>
    <row r="46" spans="2:6" x14ac:dyDescent="0.3">
      <c r="B46" s="19" t="s">
        <v>17</v>
      </c>
      <c r="C46" s="13">
        <v>2406</v>
      </c>
      <c r="D46" s="16">
        <v>1897</v>
      </c>
      <c r="E46" s="13">
        <v>2564</v>
      </c>
      <c r="F46" s="34">
        <f t="shared" si="5"/>
        <v>6867</v>
      </c>
    </row>
    <row r="47" spans="2:6" x14ac:dyDescent="0.3">
      <c r="B47" s="36" t="s">
        <v>8</v>
      </c>
      <c r="C47" s="13">
        <v>66</v>
      </c>
      <c r="D47" s="16">
        <v>46</v>
      </c>
      <c r="E47" s="13">
        <v>120</v>
      </c>
      <c r="F47" s="34">
        <f t="shared" si="5"/>
        <v>232</v>
      </c>
    </row>
    <row r="48" spans="2:6" x14ac:dyDescent="0.3">
      <c r="B48" s="36" t="s">
        <v>9</v>
      </c>
      <c r="C48" s="13">
        <v>3</v>
      </c>
      <c r="D48" s="16">
        <v>4</v>
      </c>
      <c r="E48" s="13">
        <v>0</v>
      </c>
      <c r="F48" s="34">
        <f t="shared" si="5"/>
        <v>7</v>
      </c>
    </row>
    <row r="49" spans="2:8" x14ac:dyDescent="0.3">
      <c r="B49" s="36" t="s">
        <v>6</v>
      </c>
      <c r="C49" s="13">
        <v>982</v>
      </c>
      <c r="D49" s="16">
        <v>940</v>
      </c>
      <c r="E49" s="13">
        <v>952</v>
      </c>
      <c r="F49" s="34">
        <f t="shared" si="5"/>
        <v>2874</v>
      </c>
    </row>
    <row r="50" spans="2:8" x14ac:dyDescent="0.3">
      <c r="B50" s="36" t="s">
        <v>18</v>
      </c>
      <c r="C50" s="13">
        <v>61</v>
      </c>
      <c r="D50" s="16">
        <v>50</v>
      </c>
      <c r="E50" s="13">
        <v>45</v>
      </c>
      <c r="F50" s="34">
        <f t="shared" si="5"/>
        <v>156</v>
      </c>
    </row>
    <row r="51" spans="2:8" x14ac:dyDescent="0.3">
      <c r="B51" s="36" t="s">
        <v>3</v>
      </c>
      <c r="C51" s="13">
        <v>372</v>
      </c>
      <c r="D51" s="16">
        <v>282</v>
      </c>
      <c r="E51" s="13">
        <v>562</v>
      </c>
      <c r="F51" s="34">
        <f t="shared" si="5"/>
        <v>1216</v>
      </c>
    </row>
    <row r="52" spans="2:8" x14ac:dyDescent="0.3">
      <c r="B52" s="20" t="s">
        <v>5</v>
      </c>
      <c r="C52" s="14">
        <v>218</v>
      </c>
      <c r="D52" s="17">
        <v>183</v>
      </c>
      <c r="E52" s="14">
        <v>243</v>
      </c>
      <c r="F52" s="34">
        <f t="shared" si="5"/>
        <v>644</v>
      </c>
    </row>
    <row r="53" spans="2:8" x14ac:dyDescent="0.3">
      <c r="B53" s="20" t="s">
        <v>4</v>
      </c>
      <c r="C53" s="14">
        <v>154</v>
      </c>
      <c r="D53" s="17">
        <v>99</v>
      </c>
      <c r="E53" s="14">
        <v>319</v>
      </c>
      <c r="F53" s="34">
        <f t="shared" si="5"/>
        <v>572</v>
      </c>
    </row>
    <row r="54" spans="2:8" x14ac:dyDescent="0.3">
      <c r="B54" s="36" t="s">
        <v>7</v>
      </c>
      <c r="C54" s="13">
        <v>662</v>
      </c>
      <c r="D54" s="16">
        <v>362</v>
      </c>
      <c r="E54" s="13">
        <v>815</v>
      </c>
      <c r="F54" s="34">
        <f t="shared" si="5"/>
        <v>1839</v>
      </c>
    </row>
    <row r="55" spans="2:8" x14ac:dyDescent="0.3">
      <c r="B55" s="36" t="s">
        <v>20</v>
      </c>
      <c r="C55" s="13">
        <v>260</v>
      </c>
      <c r="D55" s="16">
        <v>213</v>
      </c>
      <c r="E55" s="13">
        <v>70</v>
      </c>
      <c r="F55" s="34">
        <f t="shared" si="5"/>
        <v>543</v>
      </c>
    </row>
    <row r="56" spans="2:8" x14ac:dyDescent="0.3">
      <c r="B56" s="20" t="s">
        <v>5</v>
      </c>
      <c r="C56" s="14">
        <v>207</v>
      </c>
      <c r="D56" s="17">
        <v>88</v>
      </c>
      <c r="E56" s="14">
        <v>10</v>
      </c>
      <c r="F56" s="34">
        <f t="shared" si="5"/>
        <v>305</v>
      </c>
    </row>
    <row r="57" spans="2:8" ht="15" thickBot="1" x14ac:dyDescent="0.35">
      <c r="B57" s="21" t="s">
        <v>4</v>
      </c>
      <c r="C57" s="14">
        <v>53</v>
      </c>
      <c r="D57" s="18">
        <v>125</v>
      </c>
      <c r="E57" s="14">
        <v>60</v>
      </c>
      <c r="F57" s="34">
        <f t="shared" si="5"/>
        <v>238</v>
      </c>
    </row>
    <row r="58" spans="2:8" x14ac:dyDescent="0.3">
      <c r="B58" s="2" t="s">
        <v>54</v>
      </c>
      <c r="C58" s="3">
        <f>C45/C33</f>
        <v>0.76050110537951365</v>
      </c>
      <c r="D58" s="3">
        <f>D45/D33</f>
        <v>0.79268688179017355</v>
      </c>
      <c r="E58" s="3">
        <f t="shared" ref="E58:F58" si="6">E45/E33</f>
        <v>0.78933876196938857</v>
      </c>
      <c r="F58" s="3">
        <f t="shared" si="6"/>
        <v>0.78111610685003963</v>
      </c>
    </row>
    <row r="59" spans="2:8" ht="15" thickBot="1" x14ac:dyDescent="0.35">
      <c r="B59" s="4" t="s">
        <v>55</v>
      </c>
      <c r="C59" s="5">
        <f>C45/(C33-C35-C36-C37-C39-C41-C43-C47-C48-C49-C52-C54-C56)</f>
        <v>0.94804531999591712</v>
      </c>
      <c r="D59" s="5">
        <f t="shared" ref="D59:F59" si="7">D45/(D33-D35-D36-D37-D39-D41-D43-D47-D48-D49-D52-D54-D56)</f>
        <v>0.93982505046621168</v>
      </c>
      <c r="E59" s="5">
        <f t="shared" si="7"/>
        <v>0.95764727405781191</v>
      </c>
      <c r="F59" s="5">
        <f t="shared" si="7"/>
        <v>0.9486701785943723</v>
      </c>
    </row>
    <row r="60" spans="2:8" ht="15" thickBot="1" x14ac:dyDescent="0.35">
      <c r="B60" s="10"/>
      <c r="C60" s="8"/>
      <c r="D60" s="8"/>
      <c r="E60" s="8"/>
      <c r="F60" s="9"/>
    </row>
    <row r="61" spans="2:8" ht="15" thickBot="1" x14ac:dyDescent="0.35">
      <c r="B61" s="32" t="s">
        <v>42</v>
      </c>
      <c r="C61" s="28">
        <v>328</v>
      </c>
      <c r="D61" s="29">
        <v>328</v>
      </c>
      <c r="E61" s="28">
        <v>380</v>
      </c>
      <c r="F61" s="30">
        <v>1036</v>
      </c>
    </row>
    <row r="62" spans="2:8" x14ac:dyDescent="0.3">
      <c r="B62" s="12" t="s">
        <v>19</v>
      </c>
      <c r="C62" s="16">
        <v>2</v>
      </c>
      <c r="D62" s="13">
        <v>1</v>
      </c>
      <c r="E62" s="16">
        <v>2</v>
      </c>
      <c r="F62" s="24">
        <f>SUM(C62:E62)</f>
        <v>5</v>
      </c>
    </row>
    <row r="63" spans="2:8" x14ac:dyDescent="0.3">
      <c r="B63" s="35" t="s">
        <v>6</v>
      </c>
      <c r="C63" s="16">
        <v>0</v>
      </c>
      <c r="D63" s="13">
        <v>0</v>
      </c>
      <c r="E63" s="16">
        <v>1</v>
      </c>
      <c r="F63" s="24">
        <f t="shared" ref="F63:F80" si="8">SUM(C63:E63)</f>
        <v>1</v>
      </c>
    </row>
    <row r="64" spans="2:8" x14ac:dyDescent="0.3">
      <c r="B64" s="35" t="s">
        <v>3</v>
      </c>
      <c r="C64" s="16">
        <v>1</v>
      </c>
      <c r="D64" s="13">
        <v>1</v>
      </c>
      <c r="E64" s="16">
        <v>1</v>
      </c>
      <c r="F64" s="24">
        <f t="shared" si="8"/>
        <v>3</v>
      </c>
      <c r="H64" s="1" t="s">
        <v>61</v>
      </c>
    </row>
    <row r="65" spans="2:6" x14ac:dyDescent="0.3">
      <c r="B65" s="15" t="s">
        <v>4</v>
      </c>
      <c r="C65" s="17">
        <v>1</v>
      </c>
      <c r="D65" s="14">
        <v>1</v>
      </c>
      <c r="E65" s="17">
        <v>1</v>
      </c>
      <c r="F65" s="24">
        <f t="shared" si="8"/>
        <v>3</v>
      </c>
    </row>
    <row r="66" spans="2:6" x14ac:dyDescent="0.3">
      <c r="B66" s="35" t="s">
        <v>20</v>
      </c>
      <c r="C66" s="16">
        <v>1</v>
      </c>
      <c r="D66" s="13">
        <v>0</v>
      </c>
      <c r="E66" s="16">
        <v>0</v>
      </c>
      <c r="F66" s="24">
        <f t="shared" si="8"/>
        <v>1</v>
      </c>
    </row>
    <row r="67" spans="2:6" x14ac:dyDescent="0.3">
      <c r="B67" s="15" t="s">
        <v>5</v>
      </c>
      <c r="C67" s="17">
        <v>0</v>
      </c>
      <c r="D67" s="14">
        <v>0</v>
      </c>
      <c r="E67" s="17">
        <v>0</v>
      </c>
      <c r="F67" s="24">
        <f t="shared" si="8"/>
        <v>0</v>
      </c>
    </row>
    <row r="68" spans="2:6" x14ac:dyDescent="0.3">
      <c r="B68" s="15" t="s">
        <v>4</v>
      </c>
      <c r="C68" s="17">
        <v>1</v>
      </c>
      <c r="D68" s="14">
        <v>0</v>
      </c>
      <c r="E68" s="17">
        <v>0</v>
      </c>
      <c r="F68" s="24">
        <f t="shared" si="8"/>
        <v>1</v>
      </c>
    </row>
    <row r="69" spans="2:6" x14ac:dyDescent="0.3">
      <c r="B69" s="12" t="s">
        <v>16</v>
      </c>
      <c r="C69" s="16">
        <v>281</v>
      </c>
      <c r="D69" s="13">
        <v>264</v>
      </c>
      <c r="E69" s="16">
        <v>294</v>
      </c>
      <c r="F69" s="24">
        <f t="shared" si="8"/>
        <v>839</v>
      </c>
    </row>
    <row r="70" spans="2:6" x14ac:dyDescent="0.3">
      <c r="B70" s="12" t="s">
        <v>17</v>
      </c>
      <c r="C70" s="16">
        <v>45</v>
      </c>
      <c r="D70" s="13">
        <v>63</v>
      </c>
      <c r="E70" s="16">
        <v>84</v>
      </c>
      <c r="F70" s="24">
        <f t="shared" si="8"/>
        <v>192</v>
      </c>
    </row>
    <row r="71" spans="2:6" x14ac:dyDescent="0.3">
      <c r="B71" s="35" t="s">
        <v>8</v>
      </c>
      <c r="C71" s="16">
        <v>1</v>
      </c>
      <c r="D71" s="13">
        <v>2</v>
      </c>
      <c r="E71" s="16">
        <v>0</v>
      </c>
      <c r="F71" s="24">
        <f t="shared" si="8"/>
        <v>3</v>
      </c>
    </row>
    <row r="72" spans="2:6" x14ac:dyDescent="0.3">
      <c r="B72" s="35" t="s">
        <v>6</v>
      </c>
      <c r="C72" s="16">
        <v>4</v>
      </c>
      <c r="D72" s="13">
        <v>5</v>
      </c>
      <c r="E72" s="16">
        <v>10</v>
      </c>
      <c r="F72" s="24">
        <f t="shared" si="8"/>
        <v>19</v>
      </c>
    </row>
    <row r="73" spans="2:6" x14ac:dyDescent="0.3">
      <c r="B73" s="35" t="s">
        <v>18</v>
      </c>
      <c r="C73" s="16">
        <v>29</v>
      </c>
      <c r="D73" s="13">
        <v>35</v>
      </c>
      <c r="E73" s="16">
        <v>45</v>
      </c>
      <c r="F73" s="24">
        <f t="shared" si="8"/>
        <v>109</v>
      </c>
    </row>
    <row r="74" spans="2:6" x14ac:dyDescent="0.3">
      <c r="B74" s="35" t="s">
        <v>3</v>
      </c>
      <c r="C74" s="16">
        <v>5</v>
      </c>
      <c r="D74" s="13">
        <v>11</v>
      </c>
      <c r="E74" s="16">
        <v>14</v>
      </c>
      <c r="F74" s="24">
        <f t="shared" si="8"/>
        <v>30</v>
      </c>
    </row>
    <row r="75" spans="2:6" x14ac:dyDescent="0.3">
      <c r="B75" s="15" t="s">
        <v>5</v>
      </c>
      <c r="C75" s="17">
        <v>0</v>
      </c>
      <c r="D75" s="14">
        <v>2</v>
      </c>
      <c r="E75" s="17">
        <v>1</v>
      </c>
      <c r="F75" s="24">
        <f t="shared" si="8"/>
        <v>3</v>
      </c>
    </row>
    <row r="76" spans="2:6" x14ac:dyDescent="0.3">
      <c r="B76" s="15" t="s">
        <v>4</v>
      </c>
      <c r="C76" s="17">
        <v>5</v>
      </c>
      <c r="D76" s="14">
        <v>23</v>
      </c>
      <c r="E76" s="17">
        <v>19</v>
      </c>
      <c r="F76" s="24">
        <f t="shared" si="8"/>
        <v>47</v>
      </c>
    </row>
    <row r="77" spans="2:6" x14ac:dyDescent="0.3">
      <c r="B77" s="35" t="s">
        <v>7</v>
      </c>
      <c r="C77" s="16">
        <v>6</v>
      </c>
      <c r="D77" s="13">
        <v>6</v>
      </c>
      <c r="E77" s="16">
        <v>9</v>
      </c>
      <c r="F77" s="24">
        <f t="shared" si="8"/>
        <v>21</v>
      </c>
    </row>
    <row r="78" spans="2:6" x14ac:dyDescent="0.3">
      <c r="B78" s="35" t="s">
        <v>20</v>
      </c>
      <c r="C78" s="16">
        <v>0</v>
      </c>
      <c r="D78" s="13">
        <v>4</v>
      </c>
      <c r="E78" s="16">
        <v>6</v>
      </c>
      <c r="F78" s="24">
        <f t="shared" si="8"/>
        <v>10</v>
      </c>
    </row>
    <row r="79" spans="2:6" x14ac:dyDescent="0.3">
      <c r="B79" s="15" t="s">
        <v>5</v>
      </c>
      <c r="C79" s="17">
        <v>0</v>
      </c>
      <c r="D79" s="14">
        <v>0</v>
      </c>
      <c r="E79" s="17">
        <v>2</v>
      </c>
      <c r="F79" s="24">
        <f t="shared" si="8"/>
        <v>2</v>
      </c>
    </row>
    <row r="80" spans="2:6" ht="15" thickBot="1" x14ac:dyDescent="0.35">
      <c r="B80" s="15" t="s">
        <v>4</v>
      </c>
      <c r="C80" s="17">
        <v>0</v>
      </c>
      <c r="D80" s="14">
        <v>4</v>
      </c>
      <c r="E80" s="17">
        <v>4</v>
      </c>
      <c r="F80" s="24">
        <f t="shared" si="8"/>
        <v>8</v>
      </c>
    </row>
    <row r="81" spans="2:6" x14ac:dyDescent="0.3">
      <c r="B81" s="2" t="s">
        <v>54</v>
      </c>
      <c r="C81" s="3">
        <f>C69/C61</f>
        <v>0.85670731707317072</v>
      </c>
      <c r="D81" s="3">
        <f t="shared" ref="D81:F81" si="9">D69/D61</f>
        <v>0.80487804878048785</v>
      </c>
      <c r="E81" s="3">
        <f t="shared" si="9"/>
        <v>0.77368421052631575</v>
      </c>
      <c r="F81" s="3">
        <f t="shared" si="9"/>
        <v>0.80984555984555984</v>
      </c>
    </row>
    <row r="82" spans="2:6" ht="15" thickBot="1" x14ac:dyDescent="0.35">
      <c r="B82" s="4" t="s">
        <v>55</v>
      </c>
      <c r="C82" s="5">
        <f>C69/(C61-C63-C65-C67-C71-C72-C75-C77-C79)</f>
        <v>0.88924050632911389</v>
      </c>
      <c r="D82" s="5">
        <f t="shared" ref="D82:F82" si="10">D69/(D61-D63-D65-D67-D71-D72-D75-D77-D79)</f>
        <v>0.84615384615384615</v>
      </c>
      <c r="E82" s="5">
        <f t="shared" si="10"/>
        <v>0.8258426966292135</v>
      </c>
      <c r="F82" s="5">
        <f t="shared" si="10"/>
        <v>0.85264227642276424</v>
      </c>
    </row>
    <row r="83" spans="2:6" ht="15" thickBot="1" x14ac:dyDescent="0.35">
      <c r="B83" s="10"/>
      <c r="C83" s="8"/>
      <c r="D83" s="8"/>
      <c r="E83" s="8"/>
      <c r="F83" s="9"/>
    </row>
    <row r="84" spans="2:6" ht="15" thickBot="1" x14ac:dyDescent="0.35">
      <c r="B84" s="32" t="s">
        <v>10</v>
      </c>
      <c r="C84" s="28">
        <v>3262</v>
      </c>
      <c r="D84" s="29">
        <v>3078</v>
      </c>
      <c r="E84" s="28">
        <v>3002</v>
      </c>
      <c r="F84" s="30">
        <v>9342</v>
      </c>
    </row>
    <row r="85" spans="2:6" x14ac:dyDescent="0.3">
      <c r="B85" s="12" t="s">
        <v>19</v>
      </c>
      <c r="C85" s="16">
        <v>126</v>
      </c>
      <c r="D85" s="13">
        <v>227</v>
      </c>
      <c r="E85" s="16">
        <v>278</v>
      </c>
      <c r="F85" s="24">
        <f>SUM(C85:E85)</f>
        <v>631</v>
      </c>
    </row>
    <row r="86" spans="2:6" x14ac:dyDescent="0.3">
      <c r="B86" s="35" t="s">
        <v>8</v>
      </c>
      <c r="C86" s="16">
        <v>4</v>
      </c>
      <c r="D86" s="13">
        <v>16</v>
      </c>
      <c r="E86" s="16">
        <v>2</v>
      </c>
      <c r="F86" s="24">
        <f t="shared" ref="F86:F107" si="11">SUM(C86:E86)</f>
        <v>22</v>
      </c>
    </row>
    <row r="87" spans="2:6" x14ac:dyDescent="0.3">
      <c r="B87" s="35" t="s">
        <v>9</v>
      </c>
      <c r="C87" s="16">
        <v>0</v>
      </c>
      <c r="D87" s="13">
        <v>0</v>
      </c>
      <c r="E87" s="16">
        <v>1</v>
      </c>
      <c r="F87" s="24">
        <f t="shared" si="11"/>
        <v>1</v>
      </c>
    </row>
    <row r="88" spans="2:6" x14ac:dyDescent="0.3">
      <c r="B88" s="35" t="s">
        <v>6</v>
      </c>
      <c r="C88" s="16">
        <v>67</v>
      </c>
      <c r="D88" s="13">
        <v>146</v>
      </c>
      <c r="E88" s="16">
        <v>186</v>
      </c>
      <c r="F88" s="24">
        <f t="shared" si="11"/>
        <v>399</v>
      </c>
    </row>
    <row r="89" spans="2:6" x14ac:dyDescent="0.3">
      <c r="B89" s="35" t="s">
        <v>3</v>
      </c>
      <c r="C89" s="16">
        <v>7</v>
      </c>
      <c r="D89" s="13">
        <v>31</v>
      </c>
      <c r="E89" s="16">
        <v>1</v>
      </c>
      <c r="F89" s="24">
        <f t="shared" si="11"/>
        <v>39</v>
      </c>
    </row>
    <row r="90" spans="2:6" x14ac:dyDescent="0.3">
      <c r="B90" s="15" t="s">
        <v>4</v>
      </c>
      <c r="C90" s="17">
        <v>7</v>
      </c>
      <c r="D90" s="14">
        <v>31</v>
      </c>
      <c r="E90" s="17">
        <v>1</v>
      </c>
      <c r="F90" s="24">
        <f t="shared" si="11"/>
        <v>39</v>
      </c>
    </row>
    <row r="91" spans="2:6" x14ac:dyDescent="0.3">
      <c r="B91" s="35" t="s">
        <v>7</v>
      </c>
      <c r="C91" s="16">
        <v>0</v>
      </c>
      <c r="D91" s="13">
        <v>8</v>
      </c>
      <c r="E91" s="16">
        <v>3</v>
      </c>
      <c r="F91" s="24">
        <f t="shared" si="11"/>
        <v>11</v>
      </c>
    </row>
    <row r="92" spans="2:6" x14ac:dyDescent="0.3">
      <c r="B92" s="35" t="s">
        <v>20</v>
      </c>
      <c r="C92" s="16">
        <v>48</v>
      </c>
      <c r="D92" s="13">
        <v>26</v>
      </c>
      <c r="E92" s="16">
        <v>85</v>
      </c>
      <c r="F92" s="24">
        <f t="shared" si="11"/>
        <v>159</v>
      </c>
    </row>
    <row r="93" spans="2:6" x14ac:dyDescent="0.3">
      <c r="B93" s="15" t="s">
        <v>5</v>
      </c>
      <c r="C93" s="17">
        <v>4</v>
      </c>
      <c r="D93" s="14">
        <v>16</v>
      </c>
      <c r="E93" s="17">
        <v>30</v>
      </c>
      <c r="F93" s="24">
        <f t="shared" si="11"/>
        <v>50</v>
      </c>
    </row>
    <row r="94" spans="2:6" x14ac:dyDescent="0.3">
      <c r="B94" s="15" t="s">
        <v>4</v>
      </c>
      <c r="C94" s="17">
        <v>44</v>
      </c>
      <c r="D94" s="14">
        <v>10</v>
      </c>
      <c r="E94" s="17">
        <v>55</v>
      </c>
      <c r="F94" s="24">
        <f t="shared" si="11"/>
        <v>109</v>
      </c>
    </row>
    <row r="95" spans="2:6" x14ac:dyDescent="0.3">
      <c r="B95" s="12" t="s">
        <v>16</v>
      </c>
      <c r="C95" s="16">
        <v>1662</v>
      </c>
      <c r="D95" s="13">
        <v>1774</v>
      </c>
      <c r="E95" s="16">
        <v>1482</v>
      </c>
      <c r="F95" s="24">
        <f t="shared" si="11"/>
        <v>4918</v>
      </c>
    </row>
    <row r="96" spans="2:6" x14ac:dyDescent="0.3">
      <c r="B96" s="12" t="s">
        <v>17</v>
      </c>
      <c r="C96" s="16">
        <v>1474</v>
      </c>
      <c r="D96" s="13">
        <v>1077</v>
      </c>
      <c r="E96" s="16">
        <v>1242</v>
      </c>
      <c r="F96" s="24">
        <f t="shared" si="11"/>
        <v>3793</v>
      </c>
    </row>
    <row r="97" spans="2:6" x14ac:dyDescent="0.3">
      <c r="B97" s="35" t="s">
        <v>8</v>
      </c>
      <c r="C97" s="16">
        <v>42</v>
      </c>
      <c r="D97" s="13">
        <v>72</v>
      </c>
      <c r="E97" s="16">
        <v>65</v>
      </c>
      <c r="F97" s="24">
        <f t="shared" si="11"/>
        <v>179</v>
      </c>
    </row>
    <row r="98" spans="2:6" x14ac:dyDescent="0.3">
      <c r="B98" s="35" t="s">
        <v>9</v>
      </c>
      <c r="C98" s="16">
        <v>0</v>
      </c>
      <c r="D98" s="13">
        <v>0</v>
      </c>
      <c r="E98" s="16">
        <v>1</v>
      </c>
      <c r="F98" s="24">
        <f t="shared" si="11"/>
        <v>1</v>
      </c>
    </row>
    <row r="99" spans="2:6" x14ac:dyDescent="0.3">
      <c r="B99" s="35" t="s">
        <v>6</v>
      </c>
      <c r="C99" s="16">
        <v>948</v>
      </c>
      <c r="D99" s="13">
        <v>581</v>
      </c>
      <c r="E99" s="16">
        <v>801</v>
      </c>
      <c r="F99" s="24">
        <f t="shared" si="11"/>
        <v>2330</v>
      </c>
    </row>
    <row r="100" spans="2:6" x14ac:dyDescent="0.3">
      <c r="B100" s="35" t="s">
        <v>18</v>
      </c>
      <c r="C100" s="16">
        <v>60</v>
      </c>
      <c r="D100" s="13">
        <v>75</v>
      </c>
      <c r="E100" s="16">
        <v>64</v>
      </c>
      <c r="F100" s="24">
        <f t="shared" si="11"/>
        <v>199</v>
      </c>
    </row>
    <row r="101" spans="2:6" x14ac:dyDescent="0.3">
      <c r="B101" s="35" t="s">
        <v>3</v>
      </c>
      <c r="C101" s="16">
        <v>24</v>
      </c>
      <c r="D101" s="13">
        <v>27</v>
      </c>
      <c r="E101" s="16">
        <v>18</v>
      </c>
      <c r="F101" s="24">
        <f t="shared" si="11"/>
        <v>69</v>
      </c>
    </row>
    <row r="102" spans="2:6" x14ac:dyDescent="0.3">
      <c r="B102" s="15" t="s">
        <v>5</v>
      </c>
      <c r="C102" s="17">
        <v>0</v>
      </c>
      <c r="D102" s="14">
        <v>16</v>
      </c>
      <c r="E102" s="17">
        <v>2</v>
      </c>
      <c r="F102" s="24">
        <f t="shared" si="11"/>
        <v>18</v>
      </c>
    </row>
    <row r="103" spans="2:6" x14ac:dyDescent="0.3">
      <c r="B103" s="15" t="s">
        <v>4</v>
      </c>
      <c r="C103" s="17">
        <v>24</v>
      </c>
      <c r="D103" s="14">
        <v>11</v>
      </c>
      <c r="E103" s="17">
        <v>16</v>
      </c>
      <c r="F103" s="24">
        <f t="shared" si="11"/>
        <v>51</v>
      </c>
    </row>
    <row r="104" spans="2:6" x14ac:dyDescent="0.3">
      <c r="B104" s="35" t="s">
        <v>7</v>
      </c>
      <c r="C104" s="16">
        <v>188</v>
      </c>
      <c r="D104" s="13">
        <v>117</v>
      </c>
      <c r="E104" s="16">
        <v>156</v>
      </c>
      <c r="F104" s="24">
        <f t="shared" si="11"/>
        <v>461</v>
      </c>
    </row>
    <row r="105" spans="2:6" x14ac:dyDescent="0.3">
      <c r="B105" s="35" t="s">
        <v>20</v>
      </c>
      <c r="C105" s="16">
        <v>212</v>
      </c>
      <c r="D105" s="13">
        <v>205</v>
      </c>
      <c r="E105" s="16">
        <v>137</v>
      </c>
      <c r="F105" s="24">
        <f t="shared" si="11"/>
        <v>554</v>
      </c>
    </row>
    <row r="106" spans="2:6" x14ac:dyDescent="0.3">
      <c r="B106" s="15" t="s">
        <v>5</v>
      </c>
      <c r="C106" s="17">
        <v>73</v>
      </c>
      <c r="D106" s="14">
        <v>4</v>
      </c>
      <c r="E106" s="17">
        <v>27</v>
      </c>
      <c r="F106" s="24">
        <f t="shared" si="11"/>
        <v>104</v>
      </c>
    </row>
    <row r="107" spans="2:6" ht="15" thickBot="1" x14ac:dyDescent="0.35">
      <c r="B107" s="15" t="s">
        <v>4</v>
      </c>
      <c r="C107" s="18">
        <v>139</v>
      </c>
      <c r="D107" s="14">
        <v>201</v>
      </c>
      <c r="E107" s="18">
        <v>117</v>
      </c>
      <c r="F107" s="24">
        <f t="shared" si="11"/>
        <v>457</v>
      </c>
    </row>
    <row r="108" spans="2:6" x14ac:dyDescent="0.3">
      <c r="B108" s="2" t="s">
        <v>54</v>
      </c>
      <c r="C108" s="3">
        <f>C95/C84</f>
        <v>0.5095033721643164</v>
      </c>
      <c r="D108" s="3">
        <f t="shared" ref="D108:F108" si="12">D95/D84</f>
        <v>0.57634827810266409</v>
      </c>
      <c r="E108" s="3">
        <f t="shared" si="12"/>
        <v>0.49367088607594939</v>
      </c>
      <c r="F108" s="3">
        <f t="shared" si="12"/>
        <v>0.52643973453222004</v>
      </c>
    </row>
    <row r="109" spans="2:6" ht="15" thickBot="1" x14ac:dyDescent="0.35">
      <c r="B109" s="4" t="s">
        <v>55</v>
      </c>
      <c r="C109" s="5">
        <f>C95/(C84-C86-C87-C88-C91-C93-C97-C98-C99-C102-C104-C106)</f>
        <v>0.85847107438016534</v>
      </c>
      <c r="D109" s="5">
        <f t="shared" ref="D109:F109" si="13">D95/(D84-D86-D87-D88-D91-D93-D97-D98-D99-D102-D104-D106)</f>
        <v>0.84395813510941964</v>
      </c>
      <c r="E109" s="5">
        <f t="shared" si="13"/>
        <v>0.85763888888888884</v>
      </c>
      <c r="F109" s="5">
        <f t="shared" si="13"/>
        <v>0.85293097467915369</v>
      </c>
    </row>
    <row r="110" spans="2:6" ht="15" thickBot="1" x14ac:dyDescent="0.35">
      <c r="B110" s="10"/>
      <c r="C110" s="8"/>
      <c r="D110" s="8"/>
      <c r="E110" s="8"/>
      <c r="F110" s="9"/>
    </row>
    <row r="111" spans="2:6" ht="15" thickBot="1" x14ac:dyDescent="0.35">
      <c r="B111" s="32" t="s">
        <v>41</v>
      </c>
      <c r="C111" s="28">
        <v>4020</v>
      </c>
      <c r="D111" s="29">
        <v>3707</v>
      </c>
      <c r="E111" s="28">
        <v>4039</v>
      </c>
      <c r="F111" s="30">
        <v>11766</v>
      </c>
    </row>
    <row r="112" spans="2:6" x14ac:dyDescent="0.3">
      <c r="B112" s="12" t="s">
        <v>19</v>
      </c>
      <c r="C112" s="16">
        <v>69</v>
      </c>
      <c r="D112" s="13">
        <v>55</v>
      </c>
      <c r="E112" s="16">
        <v>33</v>
      </c>
      <c r="F112" s="24">
        <v>157</v>
      </c>
    </row>
    <row r="113" spans="2:6" x14ac:dyDescent="0.3">
      <c r="B113" s="35" t="s">
        <v>9</v>
      </c>
      <c r="C113" s="16">
        <v>2</v>
      </c>
      <c r="D113" s="13">
        <v>0</v>
      </c>
      <c r="E113" s="16">
        <v>1</v>
      </c>
      <c r="F113" s="24">
        <v>3</v>
      </c>
    </row>
    <row r="114" spans="2:6" x14ac:dyDescent="0.3">
      <c r="B114" s="35" t="s">
        <v>6</v>
      </c>
      <c r="C114" s="16">
        <v>53</v>
      </c>
      <c r="D114" s="13">
        <v>40</v>
      </c>
      <c r="E114" s="16">
        <v>17</v>
      </c>
      <c r="F114" s="24">
        <v>110</v>
      </c>
    </row>
    <row r="115" spans="2:6" x14ac:dyDescent="0.3">
      <c r="B115" s="35" t="s">
        <v>3</v>
      </c>
      <c r="C115" s="16">
        <v>7</v>
      </c>
      <c r="D115" s="13">
        <v>0</v>
      </c>
      <c r="E115" s="16">
        <v>14</v>
      </c>
      <c r="F115" s="24">
        <v>21</v>
      </c>
    </row>
    <row r="116" spans="2:6" x14ac:dyDescent="0.3">
      <c r="B116" s="15" t="s">
        <v>4</v>
      </c>
      <c r="C116" s="17">
        <v>7</v>
      </c>
      <c r="D116" s="14">
        <v>0</v>
      </c>
      <c r="E116" s="17">
        <v>14</v>
      </c>
      <c r="F116" s="25">
        <v>21</v>
      </c>
    </row>
    <row r="117" spans="2:6" x14ac:dyDescent="0.3">
      <c r="B117" s="35" t="s">
        <v>20</v>
      </c>
      <c r="C117" s="16">
        <v>7</v>
      </c>
      <c r="D117" s="13">
        <v>15</v>
      </c>
      <c r="E117" s="16">
        <v>1</v>
      </c>
      <c r="F117" s="24">
        <v>23</v>
      </c>
    </row>
    <row r="118" spans="2:6" x14ac:dyDescent="0.3">
      <c r="B118" s="15" t="s">
        <v>5</v>
      </c>
      <c r="C118" s="17">
        <v>3</v>
      </c>
      <c r="D118" s="14">
        <v>2</v>
      </c>
      <c r="E118" s="17">
        <v>0</v>
      </c>
      <c r="F118" s="25">
        <v>5</v>
      </c>
    </row>
    <row r="119" spans="2:6" x14ac:dyDescent="0.3">
      <c r="B119" s="15" t="s">
        <v>4</v>
      </c>
      <c r="C119" s="17">
        <v>4</v>
      </c>
      <c r="D119" s="14">
        <v>13</v>
      </c>
      <c r="E119" s="17">
        <v>1</v>
      </c>
      <c r="F119" s="25">
        <v>18</v>
      </c>
    </row>
    <row r="120" spans="2:6" x14ac:dyDescent="0.3">
      <c r="B120" s="12" t="s">
        <v>16</v>
      </c>
      <c r="C120" s="16">
        <v>2899</v>
      </c>
      <c r="D120" s="13">
        <v>2551</v>
      </c>
      <c r="E120" s="16">
        <v>2940</v>
      </c>
      <c r="F120" s="24">
        <v>8390</v>
      </c>
    </row>
    <row r="121" spans="2:6" x14ac:dyDescent="0.3">
      <c r="B121" s="12" t="s">
        <v>17</v>
      </c>
      <c r="C121" s="16">
        <v>1052</v>
      </c>
      <c r="D121" s="13">
        <v>1101</v>
      </c>
      <c r="E121" s="16">
        <v>1066</v>
      </c>
      <c r="F121" s="24">
        <v>3219</v>
      </c>
    </row>
    <row r="122" spans="2:6" x14ac:dyDescent="0.3">
      <c r="B122" s="35" t="s">
        <v>8</v>
      </c>
      <c r="C122" s="16">
        <v>29</v>
      </c>
      <c r="D122" s="13">
        <v>72</v>
      </c>
      <c r="E122" s="16">
        <v>75</v>
      </c>
      <c r="F122" s="24">
        <v>176</v>
      </c>
    </row>
    <row r="123" spans="2:6" x14ac:dyDescent="0.3">
      <c r="B123" s="35" t="s">
        <v>9</v>
      </c>
      <c r="C123" s="16">
        <v>6</v>
      </c>
      <c r="D123" s="13">
        <v>3</v>
      </c>
      <c r="E123" s="16">
        <v>9</v>
      </c>
      <c r="F123" s="24">
        <v>18</v>
      </c>
    </row>
    <row r="124" spans="2:6" x14ac:dyDescent="0.3">
      <c r="B124" s="35" t="s">
        <v>6</v>
      </c>
      <c r="C124" s="16">
        <v>344</v>
      </c>
      <c r="D124" s="13">
        <v>391</v>
      </c>
      <c r="E124" s="16">
        <v>276</v>
      </c>
      <c r="F124" s="24">
        <v>1011</v>
      </c>
    </row>
    <row r="125" spans="2:6" x14ac:dyDescent="0.3">
      <c r="B125" s="35" t="s">
        <v>18</v>
      </c>
      <c r="C125" s="16">
        <v>53</v>
      </c>
      <c r="D125" s="13">
        <v>43</v>
      </c>
      <c r="E125" s="16">
        <v>39</v>
      </c>
      <c r="F125" s="24">
        <v>135</v>
      </c>
    </row>
    <row r="126" spans="2:6" x14ac:dyDescent="0.3">
      <c r="B126" s="35" t="s">
        <v>3</v>
      </c>
      <c r="C126" s="16">
        <v>101</v>
      </c>
      <c r="D126" s="13">
        <v>106</v>
      </c>
      <c r="E126" s="16">
        <v>134</v>
      </c>
      <c r="F126" s="24">
        <v>341</v>
      </c>
    </row>
    <row r="127" spans="2:6" x14ac:dyDescent="0.3">
      <c r="B127" s="15" t="s">
        <v>5</v>
      </c>
      <c r="C127" s="17">
        <v>10</v>
      </c>
      <c r="D127" s="14">
        <v>10</v>
      </c>
      <c r="E127" s="17">
        <v>15</v>
      </c>
      <c r="F127" s="25">
        <v>35</v>
      </c>
    </row>
    <row r="128" spans="2:6" x14ac:dyDescent="0.3">
      <c r="B128" s="15" t="s">
        <v>4</v>
      </c>
      <c r="C128" s="17">
        <v>91</v>
      </c>
      <c r="D128" s="14">
        <v>96</v>
      </c>
      <c r="E128" s="17">
        <v>119</v>
      </c>
      <c r="F128" s="25">
        <v>306</v>
      </c>
    </row>
    <row r="129" spans="2:6" x14ac:dyDescent="0.3">
      <c r="B129" s="35" t="s">
        <v>7</v>
      </c>
      <c r="C129" s="16">
        <v>470</v>
      </c>
      <c r="D129" s="13">
        <v>436</v>
      </c>
      <c r="E129" s="16">
        <v>477</v>
      </c>
      <c r="F129" s="24">
        <v>1383</v>
      </c>
    </row>
    <row r="130" spans="2:6" x14ac:dyDescent="0.3">
      <c r="B130" s="35" t="s">
        <v>20</v>
      </c>
      <c r="C130" s="16">
        <v>49</v>
      </c>
      <c r="D130" s="13">
        <v>50</v>
      </c>
      <c r="E130" s="16">
        <v>56</v>
      </c>
      <c r="F130" s="24">
        <v>155</v>
      </c>
    </row>
    <row r="131" spans="2:6" x14ac:dyDescent="0.3">
      <c r="B131" s="15" t="s">
        <v>5</v>
      </c>
      <c r="C131" s="17">
        <v>8</v>
      </c>
      <c r="D131" s="14">
        <v>12</v>
      </c>
      <c r="E131" s="17">
        <v>10</v>
      </c>
      <c r="F131" s="25">
        <v>30</v>
      </c>
    </row>
    <row r="132" spans="2:6" ht="15" thickBot="1" x14ac:dyDescent="0.35">
      <c r="B132" s="15" t="s">
        <v>4</v>
      </c>
      <c r="C132" s="18">
        <v>41</v>
      </c>
      <c r="D132" s="14">
        <v>38</v>
      </c>
      <c r="E132" s="18">
        <v>46</v>
      </c>
      <c r="F132" s="25">
        <v>125</v>
      </c>
    </row>
    <row r="133" spans="2:6" x14ac:dyDescent="0.3">
      <c r="B133" s="2" t="s">
        <v>54</v>
      </c>
      <c r="C133" s="3">
        <f>C120/C111</f>
        <v>0.72114427860696517</v>
      </c>
      <c r="D133" s="3">
        <f t="shared" ref="D133:F133" si="14">D120/D111</f>
        <v>0.68815753978958727</v>
      </c>
      <c r="E133" s="3">
        <f t="shared" si="14"/>
        <v>0.72790294627383012</v>
      </c>
      <c r="F133" s="3">
        <f t="shared" si="14"/>
        <v>0.71307156212816591</v>
      </c>
    </row>
    <row r="134" spans="2:6" ht="15" thickBot="1" x14ac:dyDescent="0.35">
      <c r="B134" s="4" t="s">
        <v>55</v>
      </c>
      <c r="C134" s="5">
        <f>C120/(C111-C113-C114-C118-C122-C123-C124-C127-C129-C131)</f>
        <v>0.93667205169628431</v>
      </c>
      <c r="D134" s="5">
        <f t="shared" ref="D134:F134" si="15">D120/(D111-D113-D114-D118-D122-D123-D124-D127-D129-D131)</f>
        <v>0.93068223276176576</v>
      </c>
      <c r="E134" s="5">
        <f t="shared" si="15"/>
        <v>0.93067426400759734</v>
      </c>
      <c r="F134" s="5">
        <f t="shared" si="15"/>
        <v>0.93274041133963315</v>
      </c>
    </row>
    <row r="135" spans="2:6" ht="15" thickBot="1" x14ac:dyDescent="0.35">
      <c r="B135" s="10"/>
      <c r="C135" s="8"/>
      <c r="D135" s="8"/>
      <c r="E135" s="8"/>
      <c r="F135" s="9"/>
    </row>
    <row r="136" spans="2:6" ht="15" thickBot="1" x14ac:dyDescent="0.35">
      <c r="B136" s="32" t="s">
        <v>43</v>
      </c>
      <c r="C136" s="28">
        <v>2037</v>
      </c>
      <c r="D136" s="29">
        <v>1915</v>
      </c>
      <c r="E136" s="28">
        <v>2128</v>
      </c>
      <c r="F136" s="30">
        <v>6080</v>
      </c>
    </row>
    <row r="137" spans="2:6" x14ac:dyDescent="0.3">
      <c r="B137" s="12" t="s">
        <v>19</v>
      </c>
      <c r="C137" s="16">
        <v>50</v>
      </c>
      <c r="D137" s="13">
        <v>40</v>
      </c>
      <c r="E137" s="16">
        <v>85</v>
      </c>
      <c r="F137" s="24">
        <f>SUM(C137:E137)</f>
        <v>175</v>
      </c>
    </row>
    <row r="138" spans="2:6" x14ac:dyDescent="0.3">
      <c r="B138" s="35" t="s">
        <v>8</v>
      </c>
      <c r="C138" s="16">
        <v>0</v>
      </c>
      <c r="D138" s="13">
        <v>2</v>
      </c>
      <c r="E138" s="16">
        <v>8</v>
      </c>
      <c r="F138" s="24">
        <f t="shared" ref="F138:F160" si="16">SUM(C138:E138)</f>
        <v>10</v>
      </c>
    </row>
    <row r="139" spans="2:6" x14ac:dyDescent="0.3">
      <c r="B139" s="35" t="s">
        <v>6</v>
      </c>
      <c r="C139" s="16">
        <v>19</v>
      </c>
      <c r="D139" s="13">
        <v>12</v>
      </c>
      <c r="E139" s="16">
        <v>24</v>
      </c>
      <c r="F139" s="24">
        <f t="shared" si="16"/>
        <v>55</v>
      </c>
    </row>
    <row r="140" spans="2:6" x14ac:dyDescent="0.3">
      <c r="B140" s="35" t="s">
        <v>18</v>
      </c>
      <c r="C140" s="16">
        <v>0</v>
      </c>
      <c r="D140" s="13">
        <v>7</v>
      </c>
      <c r="E140" s="16">
        <v>12</v>
      </c>
      <c r="F140" s="24">
        <f t="shared" si="16"/>
        <v>19</v>
      </c>
    </row>
    <row r="141" spans="2:6" x14ac:dyDescent="0.3">
      <c r="B141" s="35" t="s">
        <v>3</v>
      </c>
      <c r="C141" s="16">
        <v>17</v>
      </c>
      <c r="D141" s="13">
        <v>13</v>
      </c>
      <c r="E141" s="16">
        <v>23</v>
      </c>
      <c r="F141" s="24">
        <f t="shared" si="16"/>
        <v>53</v>
      </c>
    </row>
    <row r="142" spans="2:6" x14ac:dyDescent="0.3">
      <c r="B142" s="15" t="s">
        <v>5</v>
      </c>
      <c r="C142" s="17">
        <v>0</v>
      </c>
      <c r="D142" s="14">
        <v>0</v>
      </c>
      <c r="E142" s="17">
        <v>1</v>
      </c>
      <c r="F142" s="24">
        <f t="shared" si="16"/>
        <v>1</v>
      </c>
    </row>
    <row r="143" spans="2:6" x14ac:dyDescent="0.3">
      <c r="B143" s="15" t="s">
        <v>4</v>
      </c>
      <c r="C143" s="17">
        <v>17</v>
      </c>
      <c r="D143" s="14">
        <v>13</v>
      </c>
      <c r="E143" s="17">
        <v>22</v>
      </c>
      <c r="F143" s="24">
        <f t="shared" si="16"/>
        <v>52</v>
      </c>
    </row>
    <row r="144" spans="2:6" x14ac:dyDescent="0.3">
      <c r="B144" s="35" t="s">
        <v>7</v>
      </c>
      <c r="C144" s="16">
        <v>0</v>
      </c>
      <c r="D144" s="13">
        <v>0</v>
      </c>
      <c r="E144" s="16">
        <v>2</v>
      </c>
      <c r="F144" s="24">
        <f t="shared" si="16"/>
        <v>2</v>
      </c>
    </row>
    <row r="145" spans="2:6" x14ac:dyDescent="0.3">
      <c r="B145" s="35" t="s">
        <v>20</v>
      </c>
      <c r="C145" s="16">
        <v>14</v>
      </c>
      <c r="D145" s="13">
        <v>6</v>
      </c>
      <c r="E145" s="16">
        <v>16</v>
      </c>
      <c r="F145" s="24">
        <f t="shared" si="16"/>
        <v>36</v>
      </c>
    </row>
    <row r="146" spans="2:6" x14ac:dyDescent="0.3">
      <c r="B146" s="15" t="s">
        <v>5</v>
      </c>
      <c r="C146" s="17">
        <v>4</v>
      </c>
      <c r="D146" s="14">
        <v>0</v>
      </c>
      <c r="E146" s="17">
        <v>0</v>
      </c>
      <c r="F146" s="24">
        <f t="shared" si="16"/>
        <v>4</v>
      </c>
    </row>
    <row r="147" spans="2:6" x14ac:dyDescent="0.3">
      <c r="B147" s="15" t="s">
        <v>4</v>
      </c>
      <c r="C147" s="17">
        <v>10</v>
      </c>
      <c r="D147" s="14">
        <v>6</v>
      </c>
      <c r="E147" s="17">
        <v>16</v>
      </c>
      <c r="F147" s="24">
        <f t="shared" si="16"/>
        <v>32</v>
      </c>
    </row>
    <row r="148" spans="2:6" x14ac:dyDescent="0.3">
      <c r="B148" s="12" t="s">
        <v>16</v>
      </c>
      <c r="C148" s="16">
        <v>1259</v>
      </c>
      <c r="D148" s="13">
        <v>1261</v>
      </c>
      <c r="E148" s="16">
        <v>1372</v>
      </c>
      <c r="F148" s="24">
        <f t="shared" si="16"/>
        <v>3892</v>
      </c>
    </row>
    <row r="149" spans="2:6" x14ac:dyDescent="0.3">
      <c r="B149" s="12" t="s">
        <v>17</v>
      </c>
      <c r="C149" s="16">
        <v>728</v>
      </c>
      <c r="D149" s="13">
        <v>614</v>
      </c>
      <c r="E149" s="16">
        <v>671</v>
      </c>
      <c r="F149" s="24">
        <f t="shared" si="16"/>
        <v>2013</v>
      </c>
    </row>
    <row r="150" spans="2:6" x14ac:dyDescent="0.3">
      <c r="B150" s="35" t="s">
        <v>8</v>
      </c>
      <c r="C150" s="16">
        <v>22</v>
      </c>
      <c r="D150" s="13">
        <v>35</v>
      </c>
      <c r="E150" s="16">
        <v>72</v>
      </c>
      <c r="F150" s="24">
        <f t="shared" si="16"/>
        <v>129</v>
      </c>
    </row>
    <row r="151" spans="2:6" x14ac:dyDescent="0.3">
      <c r="B151" s="35" t="s">
        <v>9</v>
      </c>
      <c r="C151" s="16">
        <v>1</v>
      </c>
      <c r="D151" s="13">
        <v>0</v>
      </c>
      <c r="E151" s="16">
        <v>0</v>
      </c>
      <c r="F151" s="24">
        <f t="shared" si="16"/>
        <v>1</v>
      </c>
    </row>
    <row r="152" spans="2:6" x14ac:dyDescent="0.3">
      <c r="B152" s="35" t="s">
        <v>6</v>
      </c>
      <c r="C152" s="16">
        <v>387</v>
      </c>
      <c r="D152" s="13">
        <v>342</v>
      </c>
      <c r="E152" s="16">
        <v>287</v>
      </c>
      <c r="F152" s="24">
        <f t="shared" si="16"/>
        <v>1016</v>
      </c>
    </row>
    <row r="153" spans="2:6" x14ac:dyDescent="0.3">
      <c r="B153" s="35" t="s">
        <v>18</v>
      </c>
      <c r="C153" s="16">
        <v>41</v>
      </c>
      <c r="D153" s="13">
        <v>29</v>
      </c>
      <c r="E153" s="16">
        <v>38</v>
      </c>
      <c r="F153" s="24">
        <f t="shared" si="16"/>
        <v>108</v>
      </c>
    </row>
    <row r="154" spans="2:6" x14ac:dyDescent="0.3">
      <c r="B154" s="35" t="s">
        <v>3</v>
      </c>
      <c r="C154" s="16">
        <v>40</v>
      </c>
      <c r="D154" s="13">
        <v>40</v>
      </c>
      <c r="E154" s="16">
        <v>85</v>
      </c>
      <c r="F154" s="24">
        <f t="shared" si="16"/>
        <v>165</v>
      </c>
    </row>
    <row r="155" spans="2:6" x14ac:dyDescent="0.3">
      <c r="B155" s="15" t="s">
        <v>5</v>
      </c>
      <c r="C155" s="17">
        <v>1</v>
      </c>
      <c r="D155" s="14">
        <v>0</v>
      </c>
      <c r="E155" s="17">
        <v>0</v>
      </c>
      <c r="F155" s="24">
        <f t="shared" si="16"/>
        <v>1</v>
      </c>
    </row>
    <row r="156" spans="2:6" x14ac:dyDescent="0.3">
      <c r="B156" s="15" t="s">
        <v>4</v>
      </c>
      <c r="C156" s="17">
        <v>39</v>
      </c>
      <c r="D156" s="14">
        <v>40</v>
      </c>
      <c r="E156" s="17">
        <v>85</v>
      </c>
      <c r="F156" s="24">
        <f t="shared" si="16"/>
        <v>164</v>
      </c>
    </row>
    <row r="157" spans="2:6" x14ac:dyDescent="0.3">
      <c r="B157" s="35" t="s">
        <v>7</v>
      </c>
      <c r="C157" s="16">
        <v>75</v>
      </c>
      <c r="D157" s="13">
        <v>71</v>
      </c>
      <c r="E157" s="16">
        <v>98</v>
      </c>
      <c r="F157" s="24">
        <f t="shared" si="16"/>
        <v>244</v>
      </c>
    </row>
    <row r="158" spans="2:6" x14ac:dyDescent="0.3">
      <c r="B158" s="35" t="s">
        <v>20</v>
      </c>
      <c r="C158" s="16">
        <v>162</v>
      </c>
      <c r="D158" s="13">
        <v>97</v>
      </c>
      <c r="E158" s="16">
        <v>91</v>
      </c>
      <c r="F158" s="24">
        <f t="shared" si="16"/>
        <v>350</v>
      </c>
    </row>
    <row r="159" spans="2:6" x14ac:dyDescent="0.3">
      <c r="B159" s="15" t="s">
        <v>5</v>
      </c>
      <c r="C159" s="17">
        <v>60</v>
      </c>
      <c r="D159" s="14">
        <v>5</v>
      </c>
      <c r="E159" s="17">
        <v>0</v>
      </c>
      <c r="F159" s="24">
        <f t="shared" si="16"/>
        <v>65</v>
      </c>
    </row>
    <row r="160" spans="2:6" ht="15" thickBot="1" x14ac:dyDescent="0.35">
      <c r="B160" s="15" t="s">
        <v>4</v>
      </c>
      <c r="C160" s="18">
        <v>102</v>
      </c>
      <c r="D160" s="14">
        <v>92</v>
      </c>
      <c r="E160" s="18">
        <v>91</v>
      </c>
      <c r="F160" s="24">
        <f t="shared" si="16"/>
        <v>285</v>
      </c>
    </row>
    <row r="161" spans="2:6" x14ac:dyDescent="0.3">
      <c r="B161" s="2" t="s">
        <v>54</v>
      </c>
      <c r="C161" s="3">
        <f>C148/C136</f>
        <v>0.61806578301423665</v>
      </c>
      <c r="D161" s="3">
        <f t="shared" ref="D161:F161" si="17">D148/D136</f>
        <v>0.65848563968668405</v>
      </c>
      <c r="E161" s="3">
        <f t="shared" si="17"/>
        <v>0.64473684210526316</v>
      </c>
      <c r="F161" s="3">
        <f t="shared" si="17"/>
        <v>0.64013157894736838</v>
      </c>
    </row>
    <row r="162" spans="2:6" ht="15" thickBot="1" x14ac:dyDescent="0.35">
      <c r="B162" s="4" t="s">
        <v>55</v>
      </c>
      <c r="C162" s="5">
        <f>C148/(C136-C138-C139-C142-C144-C146-C150-C151-C152-C155-C157-C159)</f>
        <v>0.85762942779291551</v>
      </c>
      <c r="D162" s="5">
        <f t="shared" ref="D162:F162" si="18">D148/(D136-D138-D139-D142-D144-D146-D150-D151-D152-D155-D157-D159)</f>
        <v>0.8708563535911602</v>
      </c>
      <c r="E162" s="5">
        <f t="shared" si="18"/>
        <v>0.8386308068459658</v>
      </c>
      <c r="F162" s="5">
        <f t="shared" si="18"/>
        <v>0.85500878734622143</v>
      </c>
    </row>
    <row r="163" spans="2:6" ht="15" thickBot="1" x14ac:dyDescent="0.35">
      <c r="B163" s="10"/>
      <c r="C163" s="8"/>
      <c r="D163" s="8"/>
      <c r="E163" s="8"/>
      <c r="F163" s="9"/>
    </row>
    <row r="164" spans="2:6" ht="15" thickBot="1" x14ac:dyDescent="0.35">
      <c r="B164" s="32" t="s">
        <v>44</v>
      </c>
      <c r="C164" s="28">
        <v>1237</v>
      </c>
      <c r="D164" s="29">
        <v>1244</v>
      </c>
      <c r="E164" s="28">
        <v>1267</v>
      </c>
      <c r="F164" s="30">
        <v>3748</v>
      </c>
    </row>
    <row r="165" spans="2:6" x14ac:dyDescent="0.3">
      <c r="B165" s="12" t="s">
        <v>19</v>
      </c>
      <c r="C165" s="16">
        <v>14</v>
      </c>
      <c r="D165" s="13">
        <v>111</v>
      </c>
      <c r="E165" s="16">
        <v>11</v>
      </c>
      <c r="F165" s="24">
        <v>136</v>
      </c>
    </row>
    <row r="166" spans="2:6" x14ac:dyDescent="0.3">
      <c r="B166" s="35" t="s">
        <v>9</v>
      </c>
      <c r="C166" s="16">
        <v>0</v>
      </c>
      <c r="D166" s="13">
        <v>3</v>
      </c>
      <c r="E166" s="16">
        <v>0</v>
      </c>
      <c r="F166" s="24">
        <v>3</v>
      </c>
    </row>
    <row r="167" spans="2:6" x14ac:dyDescent="0.3">
      <c r="B167" s="35" t="s">
        <v>6</v>
      </c>
      <c r="C167" s="16">
        <v>2</v>
      </c>
      <c r="D167" s="13">
        <v>2</v>
      </c>
      <c r="E167" s="16">
        <v>1</v>
      </c>
      <c r="F167" s="24">
        <v>5</v>
      </c>
    </row>
    <row r="168" spans="2:6" x14ac:dyDescent="0.3">
      <c r="B168" s="35" t="s">
        <v>18</v>
      </c>
      <c r="C168" s="16">
        <v>12</v>
      </c>
      <c r="D168" s="13">
        <v>97</v>
      </c>
      <c r="E168" s="16">
        <v>10</v>
      </c>
      <c r="F168" s="24">
        <v>119</v>
      </c>
    </row>
    <row r="169" spans="2:6" x14ac:dyDescent="0.3">
      <c r="B169" s="35" t="s">
        <v>3</v>
      </c>
      <c r="C169" s="16">
        <v>0</v>
      </c>
      <c r="D169" s="13">
        <v>6</v>
      </c>
      <c r="E169" s="16">
        <v>0</v>
      </c>
      <c r="F169" s="24">
        <v>6</v>
      </c>
    </row>
    <row r="170" spans="2:6" x14ac:dyDescent="0.3">
      <c r="B170" s="15" t="s">
        <v>4</v>
      </c>
      <c r="C170" s="17">
        <v>0</v>
      </c>
      <c r="D170" s="14">
        <v>6</v>
      </c>
      <c r="E170" s="17">
        <v>0</v>
      </c>
      <c r="F170" s="25">
        <v>6</v>
      </c>
    </row>
    <row r="171" spans="2:6" x14ac:dyDescent="0.3">
      <c r="B171" s="35" t="s">
        <v>7</v>
      </c>
      <c r="C171" s="16">
        <v>0</v>
      </c>
      <c r="D171" s="13">
        <v>1</v>
      </c>
      <c r="E171" s="16">
        <v>0</v>
      </c>
      <c r="F171" s="24">
        <v>1</v>
      </c>
    </row>
    <row r="172" spans="2:6" x14ac:dyDescent="0.3">
      <c r="B172" s="35" t="s">
        <v>20</v>
      </c>
      <c r="C172" s="16">
        <v>0</v>
      </c>
      <c r="D172" s="13">
        <v>2</v>
      </c>
      <c r="E172" s="16">
        <v>0</v>
      </c>
      <c r="F172" s="24">
        <v>2</v>
      </c>
    </row>
    <row r="173" spans="2:6" x14ac:dyDescent="0.3">
      <c r="B173" s="15" t="s">
        <v>5</v>
      </c>
      <c r="C173" s="17">
        <v>0</v>
      </c>
      <c r="D173" s="14">
        <v>2</v>
      </c>
      <c r="E173" s="17">
        <v>0</v>
      </c>
      <c r="F173" s="25">
        <v>2</v>
      </c>
    </row>
    <row r="174" spans="2:6" x14ac:dyDescent="0.3">
      <c r="B174" s="12" t="s">
        <v>16</v>
      </c>
      <c r="C174" s="16">
        <v>754</v>
      </c>
      <c r="D174" s="13">
        <v>666</v>
      </c>
      <c r="E174" s="16">
        <v>732</v>
      </c>
      <c r="F174" s="24">
        <v>2152</v>
      </c>
    </row>
    <row r="175" spans="2:6" x14ac:dyDescent="0.3">
      <c r="B175" s="12" t="s">
        <v>17</v>
      </c>
      <c r="C175" s="16">
        <v>469</v>
      </c>
      <c r="D175" s="13">
        <v>467</v>
      </c>
      <c r="E175" s="16">
        <v>524</v>
      </c>
      <c r="F175" s="24">
        <v>1460</v>
      </c>
    </row>
    <row r="176" spans="2:6" x14ac:dyDescent="0.3">
      <c r="B176" s="35" t="s">
        <v>8</v>
      </c>
      <c r="C176" s="16">
        <v>11</v>
      </c>
      <c r="D176" s="13">
        <v>10</v>
      </c>
      <c r="E176" s="16">
        <v>15</v>
      </c>
      <c r="F176" s="24">
        <v>36</v>
      </c>
    </row>
    <row r="177" spans="2:6" x14ac:dyDescent="0.3">
      <c r="B177" s="35" t="s">
        <v>9</v>
      </c>
      <c r="C177" s="16">
        <v>0</v>
      </c>
      <c r="D177" s="13">
        <v>1</v>
      </c>
      <c r="E177" s="16">
        <v>1</v>
      </c>
      <c r="F177" s="24">
        <v>2</v>
      </c>
    </row>
    <row r="178" spans="2:6" x14ac:dyDescent="0.3">
      <c r="B178" s="35" t="s">
        <v>6</v>
      </c>
      <c r="C178" s="16">
        <v>55</v>
      </c>
      <c r="D178" s="13">
        <v>36</v>
      </c>
      <c r="E178" s="16">
        <v>60</v>
      </c>
      <c r="F178" s="24">
        <v>151</v>
      </c>
    </row>
    <row r="179" spans="2:6" x14ac:dyDescent="0.3">
      <c r="B179" s="35" t="s">
        <v>18</v>
      </c>
      <c r="C179" s="16">
        <v>65</v>
      </c>
      <c r="D179" s="13">
        <v>61</v>
      </c>
      <c r="E179" s="16">
        <v>45</v>
      </c>
      <c r="F179" s="24">
        <v>171</v>
      </c>
    </row>
    <row r="180" spans="2:6" x14ac:dyDescent="0.3">
      <c r="B180" s="35" t="s">
        <v>3</v>
      </c>
      <c r="C180" s="16">
        <v>275</v>
      </c>
      <c r="D180" s="13">
        <v>288</v>
      </c>
      <c r="E180" s="16">
        <v>349</v>
      </c>
      <c r="F180" s="24">
        <v>912</v>
      </c>
    </row>
    <row r="181" spans="2:6" x14ac:dyDescent="0.3">
      <c r="B181" s="15" t="s">
        <v>4</v>
      </c>
      <c r="C181" s="17">
        <v>275</v>
      </c>
      <c r="D181" s="14">
        <v>288</v>
      </c>
      <c r="E181" s="17">
        <v>349</v>
      </c>
      <c r="F181" s="25">
        <v>912</v>
      </c>
    </row>
    <row r="182" spans="2:6" x14ac:dyDescent="0.3">
      <c r="B182" s="35" t="s">
        <v>7</v>
      </c>
      <c r="C182" s="16">
        <v>32</v>
      </c>
      <c r="D182" s="13">
        <v>32</v>
      </c>
      <c r="E182" s="16">
        <v>35</v>
      </c>
      <c r="F182" s="24">
        <v>99</v>
      </c>
    </row>
    <row r="183" spans="2:6" x14ac:dyDescent="0.3">
      <c r="B183" s="35" t="s">
        <v>20</v>
      </c>
      <c r="C183" s="16">
        <v>31</v>
      </c>
      <c r="D183" s="13">
        <v>39</v>
      </c>
      <c r="E183" s="16">
        <v>19</v>
      </c>
      <c r="F183" s="24">
        <v>89</v>
      </c>
    </row>
    <row r="184" spans="2:6" x14ac:dyDescent="0.3">
      <c r="B184" s="15" t="s">
        <v>5</v>
      </c>
      <c r="C184" s="17">
        <v>4</v>
      </c>
      <c r="D184" s="14">
        <v>3</v>
      </c>
      <c r="E184" s="17">
        <v>1</v>
      </c>
      <c r="F184" s="25">
        <v>8</v>
      </c>
    </row>
    <row r="185" spans="2:6" ht="15" thickBot="1" x14ac:dyDescent="0.35">
      <c r="B185" s="15" t="s">
        <v>4</v>
      </c>
      <c r="C185" s="18">
        <v>27</v>
      </c>
      <c r="D185" s="14">
        <v>36</v>
      </c>
      <c r="E185" s="18">
        <v>18</v>
      </c>
      <c r="F185" s="25">
        <v>81</v>
      </c>
    </row>
    <row r="186" spans="2:6" x14ac:dyDescent="0.3">
      <c r="B186" s="2" t="s">
        <v>54</v>
      </c>
      <c r="C186" s="3">
        <f>C174/C164</f>
        <v>0.60953920776071135</v>
      </c>
      <c r="D186" s="3">
        <f t="shared" ref="D186:F186" si="19">D174/D164</f>
        <v>0.53536977491961413</v>
      </c>
      <c r="E186" s="3">
        <f t="shared" si="19"/>
        <v>0.5777426992896606</v>
      </c>
      <c r="F186" s="3">
        <f t="shared" si="19"/>
        <v>0.57417289220917822</v>
      </c>
    </row>
    <row r="187" spans="2:6" ht="15" thickBot="1" x14ac:dyDescent="0.35">
      <c r="B187" s="4" t="s">
        <v>55</v>
      </c>
      <c r="C187" s="5">
        <f>C174/(C164-C166-C167-C171-C173-C176-C177-C178-C182-C184)</f>
        <v>0.66548984995586935</v>
      </c>
      <c r="D187" s="5">
        <f t="shared" ref="D187:F187" si="20">D174/(D164-D166-D167-D171-D173-D176-D177-D178-D182-D184)</f>
        <v>0.57712305025996535</v>
      </c>
      <c r="E187" s="5">
        <f t="shared" si="20"/>
        <v>0.63431542461005197</v>
      </c>
      <c r="F187" s="5">
        <f t="shared" si="20"/>
        <v>0.6253995931415286</v>
      </c>
    </row>
    <row r="188" spans="2:6" x14ac:dyDescent="0.3">
      <c r="B188" s="11"/>
      <c r="C188" s="11"/>
      <c r="D188" s="11"/>
      <c r="E188" s="11"/>
      <c r="F188" s="11"/>
    </row>
    <row r="189" spans="2:6" x14ac:dyDescent="0.3">
      <c r="B189" s="7"/>
      <c r="C189" s="7"/>
      <c r="D189" s="7"/>
      <c r="E189" s="7"/>
      <c r="F189" s="7"/>
    </row>
    <row r="190" spans="2:6" x14ac:dyDescent="0.3">
      <c r="B190" s="7"/>
      <c r="C190" s="7"/>
      <c r="D190" s="7"/>
      <c r="E190" s="7"/>
      <c r="F190" s="7"/>
    </row>
    <row r="191" spans="2:6" x14ac:dyDescent="0.3">
      <c r="B191" s="7"/>
      <c r="C191" s="7"/>
      <c r="D191" s="7"/>
      <c r="E191" s="7"/>
      <c r="F191" s="7"/>
    </row>
    <row r="192" spans="2:6" x14ac:dyDescent="0.3">
      <c r="B192" s="7"/>
      <c r="C192" s="7"/>
      <c r="D192" s="7"/>
      <c r="E192" s="7"/>
      <c r="F192" s="7"/>
    </row>
    <row r="193" spans="2:6" x14ac:dyDescent="0.3">
      <c r="B193" s="7"/>
      <c r="C193" s="7"/>
      <c r="D193" s="7"/>
      <c r="E193" s="7"/>
      <c r="F193" s="7"/>
    </row>
    <row r="194" spans="2:6" x14ac:dyDescent="0.3">
      <c r="B194" s="7"/>
      <c r="C194" s="7"/>
      <c r="D194" s="7"/>
      <c r="E194" s="7"/>
      <c r="F194" s="7"/>
    </row>
    <row r="195" spans="2:6" x14ac:dyDescent="0.3">
      <c r="B195" s="7"/>
      <c r="C195" s="7"/>
      <c r="D195" s="7"/>
      <c r="E195" s="7"/>
      <c r="F195" s="7"/>
    </row>
    <row r="196" spans="2:6" x14ac:dyDescent="0.3">
      <c r="B196" s="7"/>
      <c r="C196" s="7"/>
      <c r="D196" s="7"/>
      <c r="E196" s="7"/>
      <c r="F196" s="7"/>
    </row>
    <row r="197" spans="2:6" x14ac:dyDescent="0.3">
      <c r="B197" s="7"/>
      <c r="C197" s="7"/>
      <c r="D197" s="7"/>
      <c r="E197" s="7"/>
      <c r="F197" s="7"/>
    </row>
    <row r="198" spans="2:6" x14ac:dyDescent="0.3">
      <c r="B198" s="7"/>
      <c r="C198" s="7"/>
      <c r="D198" s="7"/>
      <c r="E198" s="7"/>
      <c r="F198" s="7"/>
    </row>
    <row r="199" spans="2:6" x14ac:dyDescent="0.3">
      <c r="B199" s="7"/>
      <c r="C199" s="7"/>
      <c r="D199" s="7"/>
      <c r="E199" s="7"/>
      <c r="F199" s="7"/>
    </row>
    <row r="200" spans="2:6" x14ac:dyDescent="0.3">
      <c r="B200" s="7"/>
      <c r="C200" s="7"/>
      <c r="D200" s="7"/>
      <c r="E200" s="7"/>
      <c r="F200" s="7"/>
    </row>
    <row r="201" spans="2:6" x14ac:dyDescent="0.3">
      <c r="B201" s="7"/>
      <c r="C201" s="7"/>
      <c r="D201" s="7"/>
      <c r="E201" s="7"/>
      <c r="F201" s="7"/>
    </row>
    <row r="202" spans="2:6" x14ac:dyDescent="0.3">
      <c r="B202" s="7"/>
      <c r="C202" s="7"/>
      <c r="D202" s="7"/>
      <c r="E202" s="7"/>
      <c r="F202" s="7"/>
    </row>
    <row r="203" spans="2:6" x14ac:dyDescent="0.3">
      <c r="B203" s="7"/>
      <c r="C203" s="7"/>
      <c r="D203" s="7"/>
      <c r="E203" s="7"/>
      <c r="F203" s="7"/>
    </row>
    <row r="204" spans="2:6" x14ac:dyDescent="0.3">
      <c r="B204" s="7"/>
      <c r="C204" s="7"/>
      <c r="D204" s="7"/>
      <c r="E204" s="7"/>
      <c r="F204" s="7"/>
    </row>
    <row r="205" spans="2:6" x14ac:dyDescent="0.3">
      <c r="B205" s="7"/>
      <c r="C205" s="7"/>
      <c r="D205" s="7"/>
      <c r="E205" s="7"/>
      <c r="F205" s="7"/>
    </row>
    <row r="206" spans="2:6" x14ac:dyDescent="0.3">
      <c r="B206" s="7"/>
      <c r="C206" s="7"/>
      <c r="D206" s="7"/>
      <c r="E206" s="7"/>
      <c r="F206" s="7"/>
    </row>
    <row r="207" spans="2:6" x14ac:dyDescent="0.3">
      <c r="B207" s="7"/>
      <c r="C207" s="7"/>
      <c r="D207" s="7"/>
      <c r="E207" s="7"/>
      <c r="F207" s="7"/>
    </row>
    <row r="208" spans="2:6" x14ac:dyDescent="0.3">
      <c r="B208" s="7"/>
      <c r="C208" s="7"/>
      <c r="D208" s="7"/>
      <c r="E208" s="7"/>
      <c r="F208" s="7"/>
    </row>
    <row r="209" spans="2:6" x14ac:dyDescent="0.3">
      <c r="B209" s="7"/>
      <c r="C209" s="7"/>
      <c r="D209" s="7"/>
      <c r="E209" s="7"/>
      <c r="F209" s="7"/>
    </row>
    <row r="210" spans="2:6" x14ac:dyDescent="0.3">
      <c r="B210" s="7"/>
      <c r="C210" s="7"/>
      <c r="D210" s="7"/>
      <c r="E210" s="7"/>
      <c r="F210" s="7"/>
    </row>
    <row r="211" spans="2:6" x14ac:dyDescent="0.3">
      <c r="B211" s="7"/>
      <c r="C211" s="7"/>
      <c r="D211" s="7"/>
      <c r="E211" s="7"/>
      <c r="F211" s="7"/>
    </row>
    <row r="212" spans="2:6" x14ac:dyDescent="0.3">
      <c r="B212" s="7"/>
      <c r="C212" s="7"/>
      <c r="D212" s="7"/>
      <c r="E212" s="7"/>
      <c r="F212" s="7"/>
    </row>
    <row r="213" spans="2:6" x14ac:dyDescent="0.3">
      <c r="B213" s="7"/>
      <c r="C213" s="7"/>
      <c r="D213" s="7"/>
      <c r="E213" s="7"/>
      <c r="F213" s="7"/>
    </row>
    <row r="214" spans="2:6" x14ac:dyDescent="0.3">
      <c r="B214" s="7"/>
      <c r="C214" s="7"/>
      <c r="D214" s="7"/>
      <c r="E214" s="7"/>
      <c r="F214" s="7"/>
    </row>
    <row r="215" spans="2:6" x14ac:dyDescent="0.3">
      <c r="B215" s="7"/>
      <c r="C215" s="7"/>
      <c r="D215" s="7"/>
      <c r="E215" s="7"/>
      <c r="F215" s="7"/>
    </row>
    <row r="216" spans="2:6" x14ac:dyDescent="0.3">
      <c r="B216" s="7"/>
      <c r="C216" s="7"/>
      <c r="D216" s="7"/>
      <c r="E216" s="7"/>
      <c r="F216" s="7"/>
    </row>
    <row r="217" spans="2:6" x14ac:dyDescent="0.3">
      <c r="B217" s="7"/>
      <c r="C217" s="7"/>
      <c r="D217" s="7"/>
      <c r="E217" s="7"/>
      <c r="F217" s="7"/>
    </row>
    <row r="218" spans="2:6" x14ac:dyDescent="0.3">
      <c r="B218" s="7"/>
      <c r="C218" s="7"/>
      <c r="D218" s="7"/>
      <c r="E218" s="7"/>
      <c r="F218" s="7"/>
    </row>
    <row r="219" spans="2:6" x14ac:dyDescent="0.3">
      <c r="B219" s="7"/>
      <c r="C219" s="7"/>
      <c r="D219" s="7"/>
      <c r="E219" s="7"/>
      <c r="F219" s="7"/>
    </row>
    <row r="220" spans="2:6" x14ac:dyDescent="0.3">
      <c r="B220" s="7"/>
      <c r="C220" s="7"/>
      <c r="D220" s="7"/>
      <c r="E220" s="7"/>
      <c r="F220" s="7"/>
    </row>
    <row r="221" spans="2:6" x14ac:dyDescent="0.3">
      <c r="B221" s="7"/>
      <c r="C221" s="7"/>
      <c r="D221" s="7"/>
      <c r="E221" s="7"/>
      <c r="F221" s="7"/>
    </row>
    <row r="222" spans="2:6" x14ac:dyDescent="0.3">
      <c r="B222" s="7"/>
      <c r="C222" s="7"/>
      <c r="D222" s="7"/>
      <c r="E222" s="7"/>
      <c r="F222" s="7"/>
    </row>
    <row r="223" spans="2:6" x14ac:dyDescent="0.3">
      <c r="B223" s="7"/>
      <c r="C223" s="7"/>
      <c r="D223" s="7"/>
      <c r="E223" s="7"/>
      <c r="F223" s="7"/>
    </row>
    <row r="224" spans="2:6" x14ac:dyDescent="0.3">
      <c r="B224" s="7"/>
      <c r="C224" s="7"/>
      <c r="D224" s="7"/>
      <c r="E224" s="7"/>
      <c r="F224" s="7"/>
    </row>
  </sheetData>
  <mergeCells count="4">
    <mergeCell ref="C5:C6"/>
    <mergeCell ref="D5:D6"/>
    <mergeCell ref="E5:E6"/>
    <mergeCell ref="F5:F6"/>
  </mergeCells>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6"/>
  <sheetViews>
    <sheetView topLeftCell="A148" workbookViewId="0">
      <selection activeCell="C117" sqref="C117"/>
    </sheetView>
  </sheetViews>
  <sheetFormatPr baseColWidth="10" defaultRowHeight="13.8" x14ac:dyDescent="0.25"/>
  <cols>
    <col min="1" max="1" width="11.5546875" style="11"/>
    <col min="2" max="2" width="38.33203125" style="11" bestFit="1" customWidth="1"/>
    <col min="3" max="3" width="10.88671875" style="11" bestFit="1" customWidth="1"/>
    <col min="4" max="4" width="13.21875" style="11" bestFit="1" customWidth="1"/>
    <col min="5" max="5" width="12.21875" style="11" bestFit="1" customWidth="1"/>
    <col min="6" max="6" width="13.6640625" style="11" customWidth="1"/>
    <col min="7" max="16384" width="11.5546875" style="11"/>
  </cols>
  <sheetData>
    <row r="1" spans="2:6" ht="15.6" x14ac:dyDescent="0.3">
      <c r="B1" s="6" t="s">
        <v>51</v>
      </c>
    </row>
    <row r="2" spans="2:6" ht="15.6" x14ac:dyDescent="0.3">
      <c r="B2" s="6" t="s">
        <v>57</v>
      </c>
    </row>
    <row r="3" spans="2:6" ht="15.6" x14ac:dyDescent="0.3">
      <c r="B3" s="6" t="s">
        <v>60</v>
      </c>
    </row>
    <row r="4" spans="2:6" ht="14.4" thickBot="1" x14ac:dyDescent="0.3"/>
    <row r="5" spans="2:6" x14ac:dyDescent="0.25">
      <c r="B5" s="22" t="s">
        <v>0</v>
      </c>
      <c r="C5" s="79" t="s">
        <v>13</v>
      </c>
      <c r="D5" s="81" t="s">
        <v>14</v>
      </c>
      <c r="E5" s="79" t="s">
        <v>15</v>
      </c>
      <c r="F5" s="83" t="s">
        <v>58</v>
      </c>
    </row>
    <row r="6" spans="2:6" ht="14.4" thickBot="1" x14ac:dyDescent="0.3">
      <c r="B6" s="23" t="s">
        <v>56</v>
      </c>
      <c r="C6" s="80"/>
      <c r="D6" s="82"/>
      <c r="E6" s="80"/>
      <c r="F6" s="84"/>
    </row>
    <row r="7" spans="2:6" ht="14.4" thickBot="1" x14ac:dyDescent="0.3">
      <c r="B7" s="54" t="s">
        <v>27</v>
      </c>
      <c r="C7" s="28">
        <v>347</v>
      </c>
      <c r="D7" s="29">
        <v>327</v>
      </c>
      <c r="E7" s="28">
        <v>334</v>
      </c>
      <c r="F7" s="30">
        <v>1008</v>
      </c>
    </row>
    <row r="8" spans="2:6" x14ac:dyDescent="0.25">
      <c r="B8" s="12" t="s">
        <v>19</v>
      </c>
      <c r="C8" s="16">
        <v>9</v>
      </c>
      <c r="D8" s="13">
        <v>15</v>
      </c>
      <c r="E8" s="16">
        <v>30</v>
      </c>
      <c r="F8" s="24">
        <v>54</v>
      </c>
    </row>
    <row r="9" spans="2:6" x14ac:dyDescent="0.25">
      <c r="B9" s="42" t="s">
        <v>18</v>
      </c>
      <c r="C9" s="17">
        <v>9</v>
      </c>
      <c r="D9" s="14">
        <v>15</v>
      </c>
      <c r="E9" s="17">
        <v>30</v>
      </c>
      <c r="F9" s="25">
        <v>54</v>
      </c>
    </row>
    <row r="10" spans="2:6" x14ac:dyDescent="0.25">
      <c r="B10" s="12" t="s">
        <v>16</v>
      </c>
      <c r="C10" s="16">
        <v>283</v>
      </c>
      <c r="D10" s="13">
        <v>255</v>
      </c>
      <c r="E10" s="16">
        <v>254</v>
      </c>
      <c r="F10" s="24">
        <v>792</v>
      </c>
    </row>
    <row r="11" spans="2:6" x14ac:dyDescent="0.25">
      <c r="B11" s="12" t="s">
        <v>17</v>
      </c>
      <c r="C11" s="16">
        <v>55</v>
      </c>
      <c r="D11" s="13">
        <v>57</v>
      </c>
      <c r="E11" s="16">
        <v>50</v>
      </c>
      <c r="F11" s="24">
        <v>162</v>
      </c>
    </row>
    <row r="12" spans="2:6" x14ac:dyDescent="0.25">
      <c r="B12" s="42" t="s">
        <v>18</v>
      </c>
      <c r="C12" s="17">
        <v>49</v>
      </c>
      <c r="D12" s="14">
        <v>57</v>
      </c>
      <c r="E12" s="17">
        <v>50</v>
      </c>
      <c r="F12" s="25">
        <v>156</v>
      </c>
    </row>
    <row r="13" spans="2:6" x14ac:dyDescent="0.25">
      <c r="B13" s="42" t="s">
        <v>3</v>
      </c>
      <c r="C13" s="17">
        <v>4</v>
      </c>
      <c r="D13" s="14">
        <v>0</v>
      </c>
      <c r="E13" s="17">
        <v>0</v>
      </c>
      <c r="F13" s="25">
        <v>4</v>
      </c>
    </row>
    <row r="14" spans="2:6" x14ac:dyDescent="0.25">
      <c r="B14" s="15" t="s">
        <v>4</v>
      </c>
      <c r="C14" s="17">
        <v>4</v>
      </c>
      <c r="D14" s="14">
        <v>0</v>
      </c>
      <c r="E14" s="17">
        <v>0</v>
      </c>
      <c r="F14" s="25">
        <v>4</v>
      </c>
    </row>
    <row r="15" spans="2:6" x14ac:dyDescent="0.25">
      <c r="B15" s="42" t="s">
        <v>20</v>
      </c>
      <c r="C15" s="17">
        <v>2</v>
      </c>
      <c r="D15" s="14">
        <v>0</v>
      </c>
      <c r="E15" s="17">
        <v>0</v>
      </c>
      <c r="F15" s="25">
        <v>2</v>
      </c>
    </row>
    <row r="16" spans="2:6" ht="14.4" thickBot="1" x14ac:dyDescent="0.3">
      <c r="B16" s="15" t="s">
        <v>4</v>
      </c>
      <c r="C16" s="18">
        <v>2</v>
      </c>
      <c r="D16" s="14">
        <v>0</v>
      </c>
      <c r="E16" s="18">
        <v>0</v>
      </c>
      <c r="F16" s="25">
        <v>2</v>
      </c>
    </row>
    <row r="17" spans="2:6" x14ac:dyDescent="0.25">
      <c r="B17" s="26" t="s">
        <v>54</v>
      </c>
      <c r="C17" s="3">
        <f>C10/C7</f>
        <v>0.81556195965417866</v>
      </c>
      <c r="D17" s="3">
        <f t="shared" ref="D17:F17" si="0">D10/D7</f>
        <v>0.77981651376146788</v>
      </c>
      <c r="E17" s="3">
        <f t="shared" si="0"/>
        <v>0.76047904191616766</v>
      </c>
      <c r="F17" s="3">
        <f t="shared" si="0"/>
        <v>0.7857142857142857</v>
      </c>
    </row>
    <row r="18" spans="2:6" ht="14.4" thickBot="1" x14ac:dyDescent="0.3">
      <c r="B18" s="27" t="s">
        <v>55</v>
      </c>
      <c r="C18" s="5">
        <f>C10/(C7-0)</f>
        <v>0.81556195965417866</v>
      </c>
      <c r="D18" s="5">
        <f t="shared" ref="D18:F18" si="1">D10/(D7-0)</f>
        <v>0.77981651376146788</v>
      </c>
      <c r="E18" s="5">
        <f t="shared" si="1"/>
        <v>0.76047904191616766</v>
      </c>
      <c r="F18" s="5">
        <f t="shared" si="1"/>
        <v>0.7857142857142857</v>
      </c>
    </row>
    <row r="19" spans="2:6" ht="14.4" thickBot="1" x14ac:dyDescent="0.3">
      <c r="B19" s="10"/>
      <c r="C19" s="8"/>
      <c r="D19" s="8"/>
      <c r="E19" s="8"/>
      <c r="F19" s="9"/>
    </row>
    <row r="20" spans="2:6" ht="14.4" thickBot="1" x14ac:dyDescent="0.3">
      <c r="B20" s="54" t="s">
        <v>34</v>
      </c>
      <c r="C20" s="28">
        <v>18</v>
      </c>
      <c r="D20" s="29">
        <v>17</v>
      </c>
      <c r="E20" s="28">
        <v>18</v>
      </c>
      <c r="F20" s="30">
        <v>53</v>
      </c>
    </row>
    <row r="21" spans="2:6" x14ac:dyDescent="0.25">
      <c r="B21" s="12" t="s">
        <v>16</v>
      </c>
      <c r="C21" s="16">
        <v>1</v>
      </c>
      <c r="D21" s="13">
        <v>10</v>
      </c>
      <c r="E21" s="16">
        <v>10</v>
      </c>
      <c r="F21" s="24">
        <v>21</v>
      </c>
    </row>
    <row r="22" spans="2:6" x14ac:dyDescent="0.25">
      <c r="B22" s="12" t="s">
        <v>17</v>
      </c>
      <c r="C22" s="16">
        <v>17</v>
      </c>
      <c r="D22" s="13">
        <v>7</v>
      </c>
      <c r="E22" s="16">
        <v>8</v>
      </c>
      <c r="F22" s="24">
        <v>32</v>
      </c>
    </row>
    <row r="23" spans="2:6" x14ac:dyDescent="0.25">
      <c r="B23" s="42" t="s">
        <v>6</v>
      </c>
      <c r="C23" s="17">
        <v>7</v>
      </c>
      <c r="D23" s="14">
        <v>0</v>
      </c>
      <c r="E23" s="17">
        <v>0</v>
      </c>
      <c r="F23" s="25">
        <v>7</v>
      </c>
    </row>
    <row r="24" spans="2:6" x14ac:dyDescent="0.25">
      <c r="B24" s="42" t="s">
        <v>18</v>
      </c>
      <c r="C24" s="17">
        <v>6</v>
      </c>
      <c r="D24" s="14">
        <v>7</v>
      </c>
      <c r="E24" s="17">
        <v>8</v>
      </c>
      <c r="F24" s="25">
        <v>21</v>
      </c>
    </row>
    <row r="25" spans="2:6" x14ac:dyDescent="0.25">
      <c r="B25" s="42" t="s">
        <v>3</v>
      </c>
      <c r="C25" s="17">
        <v>4</v>
      </c>
      <c r="D25" s="14">
        <v>0</v>
      </c>
      <c r="E25" s="17">
        <v>0</v>
      </c>
      <c r="F25" s="25">
        <v>4</v>
      </c>
    </row>
    <row r="26" spans="2:6" ht="14.4" thickBot="1" x14ac:dyDescent="0.3">
      <c r="B26" s="15" t="s">
        <v>4</v>
      </c>
      <c r="C26" s="18">
        <v>4</v>
      </c>
      <c r="D26" s="14">
        <v>0</v>
      </c>
      <c r="E26" s="18">
        <v>0</v>
      </c>
      <c r="F26" s="25">
        <v>4</v>
      </c>
    </row>
    <row r="27" spans="2:6" x14ac:dyDescent="0.25">
      <c r="B27" s="26" t="s">
        <v>54</v>
      </c>
      <c r="C27" s="3">
        <f>C21/C20</f>
        <v>5.5555555555555552E-2</v>
      </c>
      <c r="D27" s="3">
        <f t="shared" ref="D27:F27" si="2">D21/D20</f>
        <v>0.58823529411764708</v>
      </c>
      <c r="E27" s="3">
        <f t="shared" si="2"/>
        <v>0.55555555555555558</v>
      </c>
      <c r="F27" s="3">
        <f t="shared" si="2"/>
        <v>0.39622641509433965</v>
      </c>
    </row>
    <row r="28" spans="2:6" ht="14.4" thickBot="1" x14ac:dyDescent="0.3">
      <c r="B28" s="27" t="s">
        <v>55</v>
      </c>
      <c r="C28" s="5">
        <f>C21/(C20-C23)</f>
        <v>9.0909090909090912E-2</v>
      </c>
      <c r="D28" s="5">
        <f t="shared" ref="D28:F28" si="3">D21/(D20-D23)</f>
        <v>0.58823529411764708</v>
      </c>
      <c r="E28" s="5">
        <f t="shared" si="3"/>
        <v>0.55555555555555558</v>
      </c>
      <c r="F28" s="5">
        <f t="shared" si="3"/>
        <v>0.45652173913043476</v>
      </c>
    </row>
    <row r="29" spans="2:6" ht="14.4" thickBot="1" x14ac:dyDescent="0.3">
      <c r="B29" s="10"/>
      <c r="C29" s="8"/>
      <c r="D29" s="8"/>
      <c r="E29" s="8"/>
      <c r="F29" s="9"/>
    </row>
    <row r="30" spans="2:6" ht="14.4" thickBot="1" x14ac:dyDescent="0.3">
      <c r="B30" s="54" t="s">
        <v>59</v>
      </c>
      <c r="C30" s="28">
        <v>62</v>
      </c>
      <c r="D30" s="29">
        <v>60</v>
      </c>
      <c r="E30" s="28">
        <v>62</v>
      </c>
      <c r="F30" s="30">
        <v>184</v>
      </c>
    </row>
    <row r="31" spans="2:6" x14ac:dyDescent="0.25">
      <c r="B31" s="12" t="s">
        <v>19</v>
      </c>
      <c r="C31" s="16">
        <v>0</v>
      </c>
      <c r="D31" s="13">
        <v>0</v>
      </c>
      <c r="E31" s="16">
        <v>1</v>
      </c>
      <c r="F31" s="24">
        <v>1</v>
      </c>
    </row>
    <row r="32" spans="2:6" x14ac:dyDescent="0.25">
      <c r="B32" s="42" t="s">
        <v>18</v>
      </c>
      <c r="C32" s="17">
        <v>0</v>
      </c>
      <c r="D32" s="14">
        <v>0</v>
      </c>
      <c r="E32" s="17">
        <v>1</v>
      </c>
      <c r="F32" s="25">
        <v>1</v>
      </c>
    </row>
    <row r="33" spans="2:6" x14ac:dyDescent="0.25">
      <c r="B33" s="12" t="s">
        <v>16</v>
      </c>
      <c r="C33" s="16">
        <v>53</v>
      </c>
      <c r="D33" s="13">
        <v>56</v>
      </c>
      <c r="E33" s="16">
        <v>54</v>
      </c>
      <c r="F33" s="24">
        <v>163</v>
      </c>
    </row>
    <row r="34" spans="2:6" x14ac:dyDescent="0.25">
      <c r="B34" s="12" t="s">
        <v>17</v>
      </c>
      <c r="C34" s="16">
        <v>9</v>
      </c>
      <c r="D34" s="13">
        <v>4</v>
      </c>
      <c r="E34" s="16">
        <v>7</v>
      </c>
      <c r="F34" s="24">
        <v>20</v>
      </c>
    </row>
    <row r="35" spans="2:6" x14ac:dyDescent="0.25">
      <c r="B35" s="42" t="s">
        <v>6</v>
      </c>
      <c r="C35" s="17">
        <v>6</v>
      </c>
      <c r="D35" s="14">
        <v>1</v>
      </c>
      <c r="E35" s="17">
        <v>6</v>
      </c>
      <c r="F35" s="25">
        <v>13</v>
      </c>
    </row>
    <row r="36" spans="2:6" x14ac:dyDescent="0.25">
      <c r="B36" s="42" t="s">
        <v>3</v>
      </c>
      <c r="C36" s="17">
        <v>3</v>
      </c>
      <c r="D36" s="14">
        <v>3</v>
      </c>
      <c r="E36" s="17">
        <v>1</v>
      </c>
      <c r="F36" s="25">
        <v>7</v>
      </c>
    </row>
    <row r="37" spans="2:6" ht="14.4" thickBot="1" x14ac:dyDescent="0.3">
      <c r="B37" s="44" t="s">
        <v>4</v>
      </c>
      <c r="C37" s="18">
        <v>3</v>
      </c>
      <c r="D37" s="45">
        <v>3</v>
      </c>
      <c r="E37" s="18">
        <v>1</v>
      </c>
      <c r="F37" s="56">
        <v>7</v>
      </c>
    </row>
    <row r="38" spans="2:6" x14ac:dyDescent="0.25">
      <c r="B38" s="26" t="s">
        <v>54</v>
      </c>
      <c r="C38" s="3">
        <f>C33/C30</f>
        <v>0.85483870967741937</v>
      </c>
      <c r="D38" s="3">
        <f t="shared" ref="D38:F38" si="4">D33/D30</f>
        <v>0.93333333333333335</v>
      </c>
      <c r="E38" s="3">
        <f t="shared" si="4"/>
        <v>0.87096774193548387</v>
      </c>
      <c r="F38" s="3">
        <f t="shared" si="4"/>
        <v>0.88586956521739135</v>
      </c>
    </row>
    <row r="39" spans="2:6" ht="14.4" thickBot="1" x14ac:dyDescent="0.3">
      <c r="B39" s="27" t="s">
        <v>55</v>
      </c>
      <c r="C39" s="5">
        <f>C33/(C30-C35)</f>
        <v>0.9464285714285714</v>
      </c>
      <c r="D39" s="5">
        <f t="shared" ref="D39:F39" si="5">D33/(D30-D35)</f>
        <v>0.94915254237288138</v>
      </c>
      <c r="E39" s="5">
        <f t="shared" si="5"/>
        <v>0.9642857142857143</v>
      </c>
      <c r="F39" s="5">
        <f t="shared" si="5"/>
        <v>0.95321637426900585</v>
      </c>
    </row>
    <row r="40" spans="2:6" ht="14.4" thickBot="1" x14ac:dyDescent="0.3">
      <c r="B40" s="10"/>
      <c r="C40" s="8"/>
      <c r="D40" s="8"/>
      <c r="E40" s="8"/>
      <c r="F40" s="9"/>
    </row>
    <row r="41" spans="2:6" ht="14.4" thickBot="1" x14ac:dyDescent="0.3">
      <c r="B41" s="54" t="s">
        <v>37</v>
      </c>
      <c r="C41" s="28">
        <v>16</v>
      </c>
      <c r="D41" s="29">
        <v>17</v>
      </c>
      <c r="E41" s="28">
        <v>20</v>
      </c>
      <c r="F41" s="30">
        <v>53</v>
      </c>
    </row>
    <row r="42" spans="2:6" x14ac:dyDescent="0.25">
      <c r="B42" s="12" t="s">
        <v>16</v>
      </c>
      <c r="C42" s="16">
        <v>13</v>
      </c>
      <c r="D42" s="13">
        <v>10</v>
      </c>
      <c r="E42" s="16">
        <v>9</v>
      </c>
      <c r="F42" s="24">
        <v>32</v>
      </c>
    </row>
    <row r="43" spans="2:6" x14ac:dyDescent="0.25">
      <c r="B43" s="12" t="s">
        <v>17</v>
      </c>
      <c r="C43" s="16">
        <v>3</v>
      </c>
      <c r="D43" s="13">
        <v>7</v>
      </c>
      <c r="E43" s="16">
        <v>11</v>
      </c>
      <c r="F43" s="24">
        <v>21</v>
      </c>
    </row>
    <row r="44" spans="2:6" x14ac:dyDescent="0.25">
      <c r="B44" s="42" t="s">
        <v>6</v>
      </c>
      <c r="C44" s="17">
        <v>1</v>
      </c>
      <c r="D44" s="14">
        <v>6</v>
      </c>
      <c r="E44" s="17">
        <v>2</v>
      </c>
      <c r="F44" s="25">
        <v>9</v>
      </c>
    </row>
    <row r="45" spans="2:6" x14ac:dyDescent="0.25">
      <c r="B45" s="42" t="s">
        <v>3</v>
      </c>
      <c r="C45" s="17">
        <v>1</v>
      </c>
      <c r="D45" s="14">
        <v>0</v>
      </c>
      <c r="E45" s="17">
        <v>7</v>
      </c>
      <c r="F45" s="25">
        <v>8</v>
      </c>
    </row>
    <row r="46" spans="2:6" x14ac:dyDescent="0.25">
      <c r="B46" s="15" t="s">
        <v>4</v>
      </c>
      <c r="C46" s="17">
        <v>1</v>
      </c>
      <c r="D46" s="14">
        <v>0</v>
      </c>
      <c r="E46" s="17">
        <v>7</v>
      </c>
      <c r="F46" s="25">
        <v>8</v>
      </c>
    </row>
    <row r="47" spans="2:6" x14ac:dyDescent="0.25">
      <c r="B47" s="42" t="s">
        <v>20</v>
      </c>
      <c r="C47" s="17">
        <v>1</v>
      </c>
      <c r="D47" s="14">
        <v>1</v>
      </c>
      <c r="E47" s="17">
        <v>2</v>
      </c>
      <c r="F47" s="25">
        <v>4</v>
      </c>
    </row>
    <row r="48" spans="2:6" ht="14.4" thickBot="1" x14ac:dyDescent="0.3">
      <c r="B48" s="15" t="s">
        <v>4</v>
      </c>
      <c r="C48" s="18">
        <v>1</v>
      </c>
      <c r="D48" s="14">
        <v>1</v>
      </c>
      <c r="E48" s="18">
        <v>2</v>
      </c>
      <c r="F48" s="25">
        <v>4</v>
      </c>
    </row>
    <row r="49" spans="2:6" x14ac:dyDescent="0.25">
      <c r="B49" s="26" t="s">
        <v>54</v>
      </c>
      <c r="C49" s="3">
        <f>C42/C41</f>
        <v>0.8125</v>
      </c>
      <c r="D49" s="3">
        <f t="shared" ref="D49:F49" si="6">D42/D41</f>
        <v>0.58823529411764708</v>
      </c>
      <c r="E49" s="3">
        <f t="shared" si="6"/>
        <v>0.45</v>
      </c>
      <c r="F49" s="3">
        <f t="shared" si="6"/>
        <v>0.60377358490566035</v>
      </c>
    </row>
    <row r="50" spans="2:6" ht="14.4" thickBot="1" x14ac:dyDescent="0.3">
      <c r="B50" s="27" t="s">
        <v>55</v>
      </c>
      <c r="C50" s="5">
        <f>C42/(C41-C44)</f>
        <v>0.8666666666666667</v>
      </c>
      <c r="D50" s="5">
        <f t="shared" ref="D50:F50" si="7">D42/(D41-D44)</f>
        <v>0.90909090909090906</v>
      </c>
      <c r="E50" s="5">
        <f t="shared" si="7"/>
        <v>0.5</v>
      </c>
      <c r="F50" s="5">
        <f t="shared" si="7"/>
        <v>0.72727272727272729</v>
      </c>
    </row>
    <row r="51" spans="2:6" ht="14.4" thickBot="1" x14ac:dyDescent="0.3">
      <c r="B51" s="10"/>
      <c r="C51" s="8"/>
      <c r="D51" s="8"/>
      <c r="E51" s="8"/>
      <c r="F51" s="9"/>
    </row>
    <row r="52" spans="2:6" ht="14.4" thickBot="1" x14ac:dyDescent="0.3">
      <c r="B52" s="54" t="s">
        <v>33</v>
      </c>
      <c r="C52" s="28">
        <v>31</v>
      </c>
      <c r="D52" s="29">
        <v>30</v>
      </c>
      <c r="E52" s="28">
        <v>31</v>
      </c>
      <c r="F52" s="30">
        <v>92</v>
      </c>
    </row>
    <row r="53" spans="2:6" x14ac:dyDescent="0.25">
      <c r="B53" s="12" t="s">
        <v>19</v>
      </c>
      <c r="C53" s="16">
        <v>0</v>
      </c>
      <c r="D53" s="13">
        <v>3</v>
      </c>
      <c r="E53" s="16">
        <v>0</v>
      </c>
      <c r="F53" s="24">
        <v>3</v>
      </c>
    </row>
    <row r="54" spans="2:6" x14ac:dyDescent="0.25">
      <c r="B54" s="42" t="s">
        <v>18</v>
      </c>
      <c r="C54" s="17">
        <v>0</v>
      </c>
      <c r="D54" s="14">
        <v>1</v>
      </c>
      <c r="E54" s="17">
        <v>0</v>
      </c>
      <c r="F54" s="25">
        <v>1</v>
      </c>
    </row>
    <row r="55" spans="2:6" x14ac:dyDescent="0.25">
      <c r="B55" s="42" t="s">
        <v>3</v>
      </c>
      <c r="C55" s="17">
        <v>0</v>
      </c>
      <c r="D55" s="14">
        <v>2</v>
      </c>
      <c r="E55" s="17">
        <v>0</v>
      </c>
      <c r="F55" s="25">
        <v>2</v>
      </c>
    </row>
    <row r="56" spans="2:6" x14ac:dyDescent="0.25">
      <c r="B56" s="15" t="s">
        <v>4</v>
      </c>
      <c r="C56" s="17">
        <v>0</v>
      </c>
      <c r="D56" s="14">
        <v>2</v>
      </c>
      <c r="E56" s="17">
        <v>0</v>
      </c>
      <c r="F56" s="25">
        <v>2</v>
      </c>
    </row>
    <row r="57" spans="2:6" x14ac:dyDescent="0.25">
      <c r="B57" s="12" t="s">
        <v>16</v>
      </c>
      <c r="C57" s="16">
        <v>21</v>
      </c>
      <c r="D57" s="13">
        <v>23</v>
      </c>
      <c r="E57" s="16">
        <v>27</v>
      </c>
      <c r="F57" s="24">
        <v>71</v>
      </c>
    </row>
    <row r="58" spans="2:6" x14ac:dyDescent="0.25">
      <c r="B58" s="12" t="s">
        <v>17</v>
      </c>
      <c r="C58" s="16">
        <v>10</v>
      </c>
      <c r="D58" s="13">
        <v>4</v>
      </c>
      <c r="E58" s="16">
        <v>4</v>
      </c>
      <c r="F58" s="24">
        <v>18</v>
      </c>
    </row>
    <row r="59" spans="2:6" x14ac:dyDescent="0.25">
      <c r="B59" s="42" t="s">
        <v>6</v>
      </c>
      <c r="C59" s="17">
        <v>10</v>
      </c>
      <c r="D59" s="14">
        <v>2</v>
      </c>
      <c r="E59" s="17">
        <v>4</v>
      </c>
      <c r="F59" s="25">
        <v>16</v>
      </c>
    </row>
    <row r="60" spans="2:6" ht="14.4" thickBot="1" x14ac:dyDescent="0.3">
      <c r="B60" s="42" t="s">
        <v>18</v>
      </c>
      <c r="C60" s="18">
        <v>0</v>
      </c>
      <c r="D60" s="14">
        <v>2</v>
      </c>
      <c r="E60" s="18">
        <v>0</v>
      </c>
      <c r="F60" s="25">
        <v>2</v>
      </c>
    </row>
    <row r="61" spans="2:6" x14ac:dyDescent="0.25">
      <c r="B61" s="26" t="s">
        <v>54</v>
      </c>
      <c r="C61" s="3">
        <f>C57/C52</f>
        <v>0.67741935483870963</v>
      </c>
      <c r="D61" s="3">
        <f t="shared" ref="D61:F61" si="8">D57/D52</f>
        <v>0.76666666666666672</v>
      </c>
      <c r="E61" s="3">
        <f t="shared" si="8"/>
        <v>0.87096774193548387</v>
      </c>
      <c r="F61" s="3">
        <f t="shared" si="8"/>
        <v>0.77173913043478259</v>
      </c>
    </row>
    <row r="62" spans="2:6" ht="14.4" thickBot="1" x14ac:dyDescent="0.3">
      <c r="B62" s="27" t="s">
        <v>55</v>
      </c>
      <c r="C62" s="5">
        <f>C57/(C52-C59)</f>
        <v>1</v>
      </c>
      <c r="D62" s="5">
        <f t="shared" ref="D62:F62" si="9">D57/(D52-D59)</f>
        <v>0.8214285714285714</v>
      </c>
      <c r="E62" s="5">
        <f t="shared" si="9"/>
        <v>1</v>
      </c>
      <c r="F62" s="5">
        <f t="shared" si="9"/>
        <v>0.93421052631578949</v>
      </c>
    </row>
    <row r="63" spans="2:6" ht="14.4" thickBot="1" x14ac:dyDescent="0.3">
      <c r="B63" s="40"/>
      <c r="C63" s="8"/>
      <c r="D63" s="8"/>
      <c r="E63" s="8"/>
      <c r="F63" s="9"/>
    </row>
    <row r="64" spans="2:6" ht="14.4" thickBot="1" x14ac:dyDescent="0.3">
      <c r="B64" s="54" t="s">
        <v>29</v>
      </c>
      <c r="C64" s="28">
        <v>14</v>
      </c>
      <c r="D64" s="29">
        <v>16</v>
      </c>
      <c r="E64" s="28">
        <v>31</v>
      </c>
      <c r="F64" s="30">
        <v>61</v>
      </c>
    </row>
    <row r="65" spans="2:6" x14ac:dyDescent="0.25">
      <c r="B65" s="12" t="s">
        <v>19</v>
      </c>
      <c r="C65" s="16">
        <v>0</v>
      </c>
      <c r="D65" s="13">
        <v>2</v>
      </c>
      <c r="E65" s="16">
        <v>0</v>
      </c>
      <c r="F65" s="24">
        <v>2</v>
      </c>
    </row>
    <row r="66" spans="2:6" x14ac:dyDescent="0.25">
      <c r="B66" s="42" t="s">
        <v>18</v>
      </c>
      <c r="C66" s="17">
        <v>0</v>
      </c>
      <c r="D66" s="14">
        <v>2</v>
      </c>
      <c r="E66" s="17">
        <v>0</v>
      </c>
      <c r="F66" s="25">
        <v>2</v>
      </c>
    </row>
    <row r="67" spans="2:6" x14ac:dyDescent="0.25">
      <c r="B67" s="12" t="s">
        <v>16</v>
      </c>
      <c r="C67" s="16">
        <v>6</v>
      </c>
      <c r="D67" s="13">
        <v>11</v>
      </c>
      <c r="E67" s="16">
        <v>19</v>
      </c>
      <c r="F67" s="24">
        <v>36</v>
      </c>
    </row>
    <row r="68" spans="2:6" x14ac:dyDescent="0.25">
      <c r="B68" s="12" t="s">
        <v>17</v>
      </c>
      <c r="C68" s="16">
        <v>8</v>
      </c>
      <c r="D68" s="13">
        <v>3</v>
      </c>
      <c r="E68" s="16">
        <v>12</v>
      </c>
      <c r="F68" s="24">
        <v>23</v>
      </c>
    </row>
    <row r="69" spans="2:6" x14ac:dyDescent="0.25">
      <c r="B69" s="42" t="s">
        <v>6</v>
      </c>
      <c r="C69" s="17">
        <v>2</v>
      </c>
      <c r="D69" s="14">
        <v>0</v>
      </c>
      <c r="E69" s="17">
        <v>4</v>
      </c>
      <c r="F69" s="25">
        <v>6</v>
      </c>
    </row>
    <row r="70" spans="2:6" x14ac:dyDescent="0.25">
      <c r="B70" s="42" t="s">
        <v>18</v>
      </c>
      <c r="C70" s="17">
        <v>0</v>
      </c>
      <c r="D70" s="14">
        <v>3</v>
      </c>
      <c r="E70" s="17">
        <v>0</v>
      </c>
      <c r="F70" s="25">
        <v>3</v>
      </c>
    </row>
    <row r="71" spans="2:6" x14ac:dyDescent="0.25">
      <c r="B71" s="42" t="s">
        <v>3</v>
      </c>
      <c r="C71" s="17">
        <v>6</v>
      </c>
      <c r="D71" s="14">
        <v>0</v>
      </c>
      <c r="E71" s="17">
        <v>8</v>
      </c>
      <c r="F71" s="25">
        <v>14</v>
      </c>
    </row>
    <row r="72" spans="2:6" ht="14.4" thickBot="1" x14ac:dyDescent="0.3">
      <c r="B72" s="15" t="s">
        <v>4</v>
      </c>
      <c r="C72" s="18">
        <v>6</v>
      </c>
      <c r="D72" s="14">
        <v>0</v>
      </c>
      <c r="E72" s="18">
        <v>8</v>
      </c>
      <c r="F72" s="25">
        <v>14</v>
      </c>
    </row>
    <row r="73" spans="2:6" x14ac:dyDescent="0.25">
      <c r="B73" s="26" t="s">
        <v>54</v>
      </c>
      <c r="C73" s="3">
        <f>C67/C64</f>
        <v>0.42857142857142855</v>
      </c>
      <c r="D73" s="3">
        <f t="shared" ref="D73:F73" si="10">D67/D64</f>
        <v>0.6875</v>
      </c>
      <c r="E73" s="3">
        <f t="shared" si="10"/>
        <v>0.61290322580645162</v>
      </c>
      <c r="F73" s="3">
        <f t="shared" si="10"/>
        <v>0.5901639344262295</v>
      </c>
    </row>
    <row r="74" spans="2:6" ht="14.4" thickBot="1" x14ac:dyDescent="0.3">
      <c r="B74" s="27" t="s">
        <v>55</v>
      </c>
      <c r="C74" s="5">
        <f>C67/(C64-C69)</f>
        <v>0.5</v>
      </c>
      <c r="D74" s="5">
        <f t="shared" ref="D74:F74" si="11">D67/(D64-D69)</f>
        <v>0.6875</v>
      </c>
      <c r="E74" s="5">
        <f t="shared" si="11"/>
        <v>0.70370370370370372</v>
      </c>
      <c r="F74" s="5">
        <f t="shared" si="11"/>
        <v>0.65454545454545454</v>
      </c>
    </row>
    <row r="75" spans="2:6" ht="14.4" thickBot="1" x14ac:dyDescent="0.3">
      <c r="B75" s="10"/>
      <c r="C75" s="8"/>
      <c r="D75" s="8"/>
      <c r="E75" s="8"/>
      <c r="F75" s="9"/>
    </row>
    <row r="76" spans="2:6" ht="14.4" thickBot="1" x14ac:dyDescent="0.3">
      <c r="B76" s="54" t="s">
        <v>22</v>
      </c>
      <c r="C76" s="28">
        <v>128</v>
      </c>
      <c r="D76" s="29">
        <v>172</v>
      </c>
      <c r="E76" s="28">
        <v>194</v>
      </c>
      <c r="F76" s="30">
        <v>494</v>
      </c>
    </row>
    <row r="77" spans="2:6" x14ac:dyDescent="0.25">
      <c r="B77" s="12" t="s">
        <v>19</v>
      </c>
      <c r="C77" s="16">
        <v>2</v>
      </c>
      <c r="D77" s="13">
        <v>8</v>
      </c>
      <c r="E77" s="16">
        <v>0</v>
      </c>
      <c r="F77" s="24">
        <v>10</v>
      </c>
    </row>
    <row r="78" spans="2:6" x14ac:dyDescent="0.25">
      <c r="B78" s="42" t="s">
        <v>6</v>
      </c>
      <c r="C78" s="17">
        <v>2</v>
      </c>
      <c r="D78" s="14">
        <v>0</v>
      </c>
      <c r="E78" s="17">
        <v>0</v>
      </c>
      <c r="F78" s="25">
        <v>2</v>
      </c>
    </row>
    <row r="79" spans="2:6" x14ac:dyDescent="0.25">
      <c r="B79" s="42" t="s">
        <v>18</v>
      </c>
      <c r="C79" s="17">
        <v>0</v>
      </c>
      <c r="D79" s="14">
        <v>8</v>
      </c>
      <c r="E79" s="17">
        <v>0</v>
      </c>
      <c r="F79" s="25">
        <v>8</v>
      </c>
    </row>
    <row r="80" spans="2:6" x14ac:dyDescent="0.25">
      <c r="B80" s="12" t="s">
        <v>16</v>
      </c>
      <c r="C80" s="16">
        <v>73</v>
      </c>
      <c r="D80" s="13">
        <v>111</v>
      </c>
      <c r="E80" s="16">
        <v>110</v>
      </c>
      <c r="F80" s="24">
        <v>294</v>
      </c>
    </row>
    <row r="81" spans="2:6" x14ac:dyDescent="0.25">
      <c r="B81" s="12" t="s">
        <v>17</v>
      </c>
      <c r="C81" s="16">
        <v>53</v>
      </c>
      <c r="D81" s="13">
        <v>53</v>
      </c>
      <c r="E81" s="16">
        <v>84</v>
      </c>
      <c r="F81" s="24">
        <v>190</v>
      </c>
    </row>
    <row r="82" spans="2:6" x14ac:dyDescent="0.25">
      <c r="B82" s="42" t="s">
        <v>6</v>
      </c>
      <c r="C82" s="17">
        <v>4</v>
      </c>
      <c r="D82" s="14">
        <v>0</v>
      </c>
      <c r="E82" s="17">
        <v>1</v>
      </c>
      <c r="F82" s="25">
        <v>5</v>
      </c>
    </row>
    <row r="83" spans="2:6" x14ac:dyDescent="0.25">
      <c r="B83" s="42" t="s">
        <v>18</v>
      </c>
      <c r="C83" s="17">
        <v>26</v>
      </c>
      <c r="D83" s="14">
        <v>53</v>
      </c>
      <c r="E83" s="17">
        <v>27</v>
      </c>
      <c r="F83" s="25">
        <v>106</v>
      </c>
    </row>
    <row r="84" spans="2:6" x14ac:dyDescent="0.25">
      <c r="B84" s="42" t="s">
        <v>3</v>
      </c>
      <c r="C84" s="17">
        <v>12</v>
      </c>
      <c r="D84" s="14">
        <v>0</v>
      </c>
      <c r="E84" s="17">
        <v>44</v>
      </c>
      <c r="F84" s="25">
        <v>56</v>
      </c>
    </row>
    <row r="85" spans="2:6" x14ac:dyDescent="0.25">
      <c r="B85" s="15" t="s">
        <v>4</v>
      </c>
      <c r="C85" s="17">
        <v>12</v>
      </c>
      <c r="D85" s="14">
        <v>0</v>
      </c>
      <c r="E85" s="17">
        <v>44</v>
      </c>
      <c r="F85" s="25">
        <v>56</v>
      </c>
    </row>
    <row r="86" spans="2:6" x14ac:dyDescent="0.25">
      <c r="B86" s="42" t="s">
        <v>20</v>
      </c>
      <c r="C86" s="17">
        <v>11</v>
      </c>
      <c r="D86" s="14">
        <v>0</v>
      </c>
      <c r="E86" s="17">
        <v>12</v>
      </c>
      <c r="F86" s="25">
        <v>23</v>
      </c>
    </row>
    <row r="87" spans="2:6" ht="14.4" thickBot="1" x14ac:dyDescent="0.3">
      <c r="B87" s="15" t="s">
        <v>4</v>
      </c>
      <c r="C87" s="18">
        <v>11</v>
      </c>
      <c r="D87" s="14">
        <v>0</v>
      </c>
      <c r="E87" s="18">
        <v>12</v>
      </c>
      <c r="F87" s="25">
        <v>23</v>
      </c>
    </row>
    <row r="88" spans="2:6" x14ac:dyDescent="0.25">
      <c r="B88" s="26" t="s">
        <v>54</v>
      </c>
      <c r="C88" s="3">
        <f>C80/C76</f>
        <v>0.5703125</v>
      </c>
      <c r="D88" s="3">
        <f t="shared" ref="D88:F88" si="12">D80/D76</f>
        <v>0.64534883720930236</v>
      </c>
      <c r="E88" s="3">
        <f t="shared" si="12"/>
        <v>0.5670103092783505</v>
      </c>
      <c r="F88" s="3">
        <f t="shared" si="12"/>
        <v>0.59514170040485825</v>
      </c>
    </row>
    <row r="89" spans="2:6" ht="14.4" thickBot="1" x14ac:dyDescent="0.3">
      <c r="B89" s="27" t="s">
        <v>55</v>
      </c>
      <c r="C89" s="5">
        <f>C80/(C76-C78-C82)</f>
        <v>0.59836065573770492</v>
      </c>
      <c r="D89" s="5">
        <f t="shared" ref="D89:F89" si="13">D80/(D76-D78-D82)</f>
        <v>0.64534883720930236</v>
      </c>
      <c r="E89" s="5">
        <f>E80/(E76-E78-E82)</f>
        <v>0.56994818652849744</v>
      </c>
      <c r="F89" s="5">
        <f t="shared" si="13"/>
        <v>0.60369609856262829</v>
      </c>
    </row>
    <row r="90" spans="2:6" ht="14.4" thickBot="1" x14ac:dyDescent="0.3">
      <c r="B90" s="10"/>
      <c r="C90" s="8"/>
      <c r="D90" s="8"/>
      <c r="E90" s="8"/>
      <c r="F90" s="9"/>
    </row>
    <row r="91" spans="2:6" ht="14.4" thickBot="1" x14ac:dyDescent="0.3">
      <c r="B91" s="54" t="s">
        <v>1</v>
      </c>
      <c r="C91" s="28">
        <v>997</v>
      </c>
      <c r="D91" s="29">
        <v>1039</v>
      </c>
      <c r="E91" s="28">
        <v>1125</v>
      </c>
      <c r="F91" s="30">
        <v>3161</v>
      </c>
    </row>
    <row r="92" spans="2:6" x14ac:dyDescent="0.25">
      <c r="B92" s="12" t="s">
        <v>19</v>
      </c>
      <c r="C92" s="16">
        <v>1</v>
      </c>
      <c r="D92" s="13">
        <v>0</v>
      </c>
      <c r="E92" s="16">
        <v>0</v>
      </c>
      <c r="F92" s="24">
        <v>1</v>
      </c>
    </row>
    <row r="93" spans="2:6" x14ac:dyDescent="0.25">
      <c r="B93" s="42" t="s">
        <v>8</v>
      </c>
      <c r="C93" s="17">
        <v>0</v>
      </c>
      <c r="D93" s="14">
        <v>0</v>
      </c>
      <c r="E93" s="17">
        <v>0</v>
      </c>
      <c r="F93" s="25">
        <v>0</v>
      </c>
    </row>
    <row r="94" spans="2:6" x14ac:dyDescent="0.25">
      <c r="B94" s="42" t="s">
        <v>9</v>
      </c>
      <c r="C94" s="17">
        <v>0</v>
      </c>
      <c r="D94" s="14">
        <v>0</v>
      </c>
      <c r="E94" s="17">
        <v>0</v>
      </c>
      <c r="F94" s="25">
        <v>0</v>
      </c>
    </row>
    <row r="95" spans="2:6" x14ac:dyDescent="0.25">
      <c r="B95" s="42" t="s">
        <v>6</v>
      </c>
      <c r="C95" s="17">
        <v>0</v>
      </c>
      <c r="D95" s="14">
        <v>0</v>
      </c>
      <c r="E95" s="17">
        <v>0</v>
      </c>
      <c r="F95" s="25">
        <v>0</v>
      </c>
    </row>
    <row r="96" spans="2:6" x14ac:dyDescent="0.25">
      <c r="B96" s="42" t="s">
        <v>3</v>
      </c>
      <c r="C96" s="17">
        <v>0</v>
      </c>
      <c r="D96" s="14">
        <v>0</v>
      </c>
      <c r="E96" s="17">
        <v>0</v>
      </c>
      <c r="F96" s="25">
        <v>0</v>
      </c>
    </row>
    <row r="97" spans="2:6" x14ac:dyDescent="0.25">
      <c r="B97" s="15" t="s">
        <v>5</v>
      </c>
      <c r="C97" s="17">
        <v>0</v>
      </c>
      <c r="D97" s="14">
        <v>0</v>
      </c>
      <c r="E97" s="17">
        <v>0</v>
      </c>
      <c r="F97" s="25">
        <v>0</v>
      </c>
    </row>
    <row r="98" spans="2:6" x14ac:dyDescent="0.25">
      <c r="B98" s="15" t="s">
        <v>4</v>
      </c>
      <c r="C98" s="17">
        <v>0</v>
      </c>
      <c r="D98" s="14">
        <v>0</v>
      </c>
      <c r="E98" s="17">
        <v>0</v>
      </c>
      <c r="F98" s="25">
        <v>0</v>
      </c>
    </row>
    <row r="99" spans="2:6" x14ac:dyDescent="0.25">
      <c r="B99" s="42" t="s">
        <v>7</v>
      </c>
      <c r="C99" s="17">
        <v>0</v>
      </c>
      <c r="D99" s="14">
        <v>0</v>
      </c>
      <c r="E99" s="17">
        <v>0</v>
      </c>
      <c r="F99" s="25">
        <v>0</v>
      </c>
    </row>
    <row r="100" spans="2:6" x14ac:dyDescent="0.25">
      <c r="B100" s="42" t="s">
        <v>20</v>
      </c>
      <c r="C100" s="17">
        <v>1</v>
      </c>
      <c r="D100" s="14">
        <v>0</v>
      </c>
      <c r="E100" s="17">
        <v>0</v>
      </c>
      <c r="F100" s="25">
        <v>1</v>
      </c>
    </row>
    <row r="101" spans="2:6" x14ac:dyDescent="0.25">
      <c r="B101" s="15" t="s">
        <v>5</v>
      </c>
      <c r="C101" s="17">
        <v>0</v>
      </c>
      <c r="D101" s="14">
        <v>0</v>
      </c>
      <c r="E101" s="17">
        <v>0</v>
      </c>
      <c r="F101" s="25">
        <v>0</v>
      </c>
    </row>
    <row r="102" spans="2:6" x14ac:dyDescent="0.25">
      <c r="B102" s="15" t="s">
        <v>4</v>
      </c>
      <c r="C102" s="17">
        <v>1</v>
      </c>
      <c r="D102" s="14">
        <v>0</v>
      </c>
      <c r="E102" s="17">
        <v>0</v>
      </c>
      <c r="F102" s="25">
        <v>1</v>
      </c>
    </row>
    <row r="103" spans="2:6" x14ac:dyDescent="0.25">
      <c r="B103" s="12" t="s">
        <v>16</v>
      </c>
      <c r="C103" s="16">
        <v>767</v>
      </c>
      <c r="D103" s="13">
        <v>796</v>
      </c>
      <c r="E103" s="16">
        <v>856</v>
      </c>
      <c r="F103" s="24">
        <v>2419</v>
      </c>
    </row>
    <row r="104" spans="2:6" x14ac:dyDescent="0.25">
      <c r="B104" s="12" t="s">
        <v>17</v>
      </c>
      <c r="C104" s="16">
        <v>229</v>
      </c>
      <c r="D104" s="13">
        <v>243</v>
      </c>
      <c r="E104" s="16">
        <v>269</v>
      </c>
      <c r="F104" s="24">
        <v>741</v>
      </c>
    </row>
    <row r="105" spans="2:6" x14ac:dyDescent="0.25">
      <c r="B105" s="42" t="s">
        <v>8</v>
      </c>
      <c r="C105" s="17">
        <v>10</v>
      </c>
      <c r="D105" s="14">
        <v>16</v>
      </c>
      <c r="E105" s="17">
        <v>20</v>
      </c>
      <c r="F105" s="25">
        <v>46</v>
      </c>
    </row>
    <row r="106" spans="2:6" x14ac:dyDescent="0.25">
      <c r="B106" s="42" t="s">
        <v>9</v>
      </c>
      <c r="C106" s="17">
        <v>0</v>
      </c>
      <c r="D106" s="14">
        <v>0</v>
      </c>
      <c r="E106" s="17">
        <v>0</v>
      </c>
      <c r="F106" s="25">
        <v>0</v>
      </c>
    </row>
    <row r="107" spans="2:6" x14ac:dyDescent="0.25">
      <c r="B107" s="42" t="s">
        <v>6</v>
      </c>
      <c r="C107" s="17">
        <v>32</v>
      </c>
      <c r="D107" s="14">
        <v>33</v>
      </c>
      <c r="E107" s="17">
        <v>31</v>
      </c>
      <c r="F107" s="25">
        <v>96</v>
      </c>
    </row>
    <row r="108" spans="2:6" x14ac:dyDescent="0.25">
      <c r="B108" s="42" t="s">
        <v>18</v>
      </c>
      <c r="C108" s="17">
        <v>45</v>
      </c>
      <c r="D108" s="14">
        <v>42</v>
      </c>
      <c r="E108" s="17">
        <v>51</v>
      </c>
      <c r="F108" s="25">
        <v>138</v>
      </c>
    </row>
    <row r="109" spans="2:6" x14ac:dyDescent="0.25">
      <c r="B109" s="42" t="s">
        <v>3</v>
      </c>
      <c r="C109" s="17">
        <v>42</v>
      </c>
      <c r="D109" s="14">
        <v>49</v>
      </c>
      <c r="E109" s="17">
        <v>75</v>
      </c>
      <c r="F109" s="25">
        <v>166</v>
      </c>
    </row>
    <row r="110" spans="2:6" x14ac:dyDescent="0.25">
      <c r="B110" s="15" t="s">
        <v>5</v>
      </c>
      <c r="C110" s="17">
        <v>8</v>
      </c>
      <c r="D110" s="14">
        <v>7</v>
      </c>
      <c r="E110" s="17">
        <v>7</v>
      </c>
      <c r="F110" s="25">
        <v>22</v>
      </c>
    </row>
    <row r="111" spans="2:6" x14ac:dyDescent="0.25">
      <c r="B111" s="15" t="s">
        <v>4</v>
      </c>
      <c r="C111" s="17">
        <v>34</v>
      </c>
      <c r="D111" s="14">
        <v>42</v>
      </c>
      <c r="E111" s="17">
        <v>68</v>
      </c>
      <c r="F111" s="25">
        <v>144</v>
      </c>
    </row>
    <row r="112" spans="2:6" x14ac:dyDescent="0.25">
      <c r="B112" s="42" t="s">
        <v>7</v>
      </c>
      <c r="C112" s="17">
        <v>31</v>
      </c>
      <c r="D112" s="14">
        <v>53</v>
      </c>
      <c r="E112" s="17">
        <v>39</v>
      </c>
      <c r="F112" s="25">
        <v>123</v>
      </c>
    </row>
    <row r="113" spans="2:6" x14ac:dyDescent="0.25">
      <c r="B113" s="42" t="s">
        <v>20</v>
      </c>
      <c r="C113" s="17">
        <v>69</v>
      </c>
      <c r="D113" s="14">
        <v>50</v>
      </c>
      <c r="E113" s="17">
        <v>53</v>
      </c>
      <c r="F113" s="25">
        <v>172</v>
      </c>
    </row>
    <row r="114" spans="2:6" x14ac:dyDescent="0.25">
      <c r="B114" s="15" t="s">
        <v>5</v>
      </c>
      <c r="C114" s="17">
        <v>8</v>
      </c>
      <c r="D114" s="14">
        <v>10</v>
      </c>
      <c r="E114" s="17">
        <v>8</v>
      </c>
      <c r="F114" s="25">
        <v>26</v>
      </c>
    </row>
    <row r="115" spans="2:6" ht="14.4" thickBot="1" x14ac:dyDescent="0.3">
      <c r="B115" s="44" t="s">
        <v>4</v>
      </c>
      <c r="C115" s="18">
        <v>61</v>
      </c>
      <c r="D115" s="45">
        <v>40</v>
      </c>
      <c r="E115" s="18">
        <v>45</v>
      </c>
      <c r="F115" s="56">
        <v>146</v>
      </c>
    </row>
    <row r="116" spans="2:6" x14ac:dyDescent="0.25">
      <c r="B116" s="47" t="s">
        <v>54</v>
      </c>
      <c r="C116" s="48">
        <f>C103/C91</f>
        <v>0.76930792377131396</v>
      </c>
      <c r="D116" s="48">
        <f t="shared" ref="D116:F116" si="14">D103/D91</f>
        <v>0.76612127045235801</v>
      </c>
      <c r="E116" s="48">
        <f t="shared" si="14"/>
        <v>0.76088888888888884</v>
      </c>
      <c r="F116" s="48">
        <f t="shared" si="14"/>
        <v>0.76526415691236949</v>
      </c>
    </row>
    <row r="117" spans="2:6" ht="14.4" thickBot="1" x14ac:dyDescent="0.3">
      <c r="B117" s="27" t="s">
        <v>55</v>
      </c>
      <c r="C117" s="5">
        <f>C103/(C91-C93-C94-C95-C97-C99-C101-C105-C106-C107-C110-C112-C114)</f>
        <v>0.84471365638766516</v>
      </c>
      <c r="D117" s="5">
        <f t="shared" ref="D117:F117" si="15">D103/(D91-D93-D94-D95-D97-D99-D101-D105-D106-D107-D110-D112-D114)</f>
        <v>0.86521739130434783</v>
      </c>
      <c r="E117" s="5">
        <f t="shared" si="15"/>
        <v>0.83921568627450982</v>
      </c>
      <c r="F117" s="5">
        <f t="shared" si="15"/>
        <v>0.8493679775280899</v>
      </c>
    </row>
    <row r="118" spans="2:6" ht="14.4" thickBot="1" x14ac:dyDescent="0.3">
      <c r="B118" s="10"/>
      <c r="C118" s="8"/>
      <c r="D118" s="8"/>
      <c r="E118" s="8"/>
      <c r="F118" s="9"/>
    </row>
    <row r="119" spans="2:6" ht="14.4" thickBot="1" x14ac:dyDescent="0.3">
      <c r="B119" s="54" t="s">
        <v>28</v>
      </c>
      <c r="C119" s="28">
        <v>53</v>
      </c>
      <c r="D119" s="29">
        <v>50</v>
      </c>
      <c r="E119" s="28">
        <v>51</v>
      </c>
      <c r="F119" s="30">
        <v>154</v>
      </c>
    </row>
    <row r="120" spans="2:6" x14ac:dyDescent="0.25">
      <c r="B120" s="12" t="s">
        <v>19</v>
      </c>
      <c r="C120" s="16">
        <v>4</v>
      </c>
      <c r="D120" s="13">
        <v>0</v>
      </c>
      <c r="E120" s="16">
        <v>4</v>
      </c>
      <c r="F120" s="24">
        <f>SUM(C120:E120)</f>
        <v>8</v>
      </c>
    </row>
    <row r="121" spans="2:6" x14ac:dyDescent="0.25">
      <c r="B121" s="42" t="s">
        <v>6</v>
      </c>
      <c r="C121" s="17">
        <v>0</v>
      </c>
      <c r="D121" s="14">
        <v>0</v>
      </c>
      <c r="E121" s="17">
        <v>3</v>
      </c>
      <c r="F121" s="24">
        <f t="shared" ref="F121:F127" si="16">SUM(C121:E121)</f>
        <v>3</v>
      </c>
    </row>
    <row r="122" spans="2:6" x14ac:dyDescent="0.25">
      <c r="B122" s="42" t="s">
        <v>18</v>
      </c>
      <c r="C122" s="17">
        <v>4</v>
      </c>
      <c r="D122" s="14">
        <v>0</v>
      </c>
      <c r="E122" s="17">
        <v>1</v>
      </c>
      <c r="F122" s="24">
        <f t="shared" si="16"/>
        <v>5</v>
      </c>
    </row>
    <row r="123" spans="2:6" x14ac:dyDescent="0.25">
      <c r="B123" s="12" t="s">
        <v>16</v>
      </c>
      <c r="C123" s="16">
        <v>33</v>
      </c>
      <c r="D123" s="13">
        <v>42</v>
      </c>
      <c r="E123" s="16">
        <v>31</v>
      </c>
      <c r="F123" s="24">
        <f t="shared" si="16"/>
        <v>106</v>
      </c>
    </row>
    <row r="124" spans="2:6" x14ac:dyDescent="0.25">
      <c r="B124" s="12" t="s">
        <v>17</v>
      </c>
      <c r="C124" s="16">
        <v>16</v>
      </c>
      <c r="D124" s="13">
        <v>8</v>
      </c>
      <c r="E124" s="16">
        <v>16</v>
      </c>
      <c r="F124" s="24">
        <f t="shared" si="16"/>
        <v>40</v>
      </c>
    </row>
    <row r="125" spans="2:6" x14ac:dyDescent="0.25">
      <c r="B125" s="42" t="s">
        <v>6</v>
      </c>
      <c r="C125" s="17">
        <v>16</v>
      </c>
      <c r="D125" s="14">
        <v>5</v>
      </c>
      <c r="E125" s="17">
        <v>8</v>
      </c>
      <c r="F125" s="24">
        <f t="shared" si="16"/>
        <v>29</v>
      </c>
    </row>
    <row r="126" spans="2:6" x14ac:dyDescent="0.25">
      <c r="B126" s="42" t="s">
        <v>3</v>
      </c>
      <c r="C126" s="17">
        <v>0</v>
      </c>
      <c r="D126" s="14">
        <v>3</v>
      </c>
      <c r="E126" s="17">
        <v>8</v>
      </c>
      <c r="F126" s="24">
        <f t="shared" si="16"/>
        <v>11</v>
      </c>
    </row>
    <row r="127" spans="2:6" ht="14.4" thickBot="1" x14ac:dyDescent="0.3">
      <c r="B127" s="15" t="s">
        <v>4</v>
      </c>
      <c r="C127" s="18">
        <v>0</v>
      </c>
      <c r="D127" s="14">
        <v>3</v>
      </c>
      <c r="E127" s="18">
        <v>8</v>
      </c>
      <c r="F127" s="24">
        <f t="shared" si="16"/>
        <v>11</v>
      </c>
    </row>
    <row r="128" spans="2:6" x14ac:dyDescent="0.25">
      <c r="B128" s="26" t="s">
        <v>54</v>
      </c>
      <c r="C128" s="3">
        <f>C123/C119</f>
        <v>0.62264150943396224</v>
      </c>
      <c r="D128" s="3">
        <f>D123/D119</f>
        <v>0.84</v>
      </c>
      <c r="E128" s="3">
        <f>E123/E119</f>
        <v>0.60784313725490191</v>
      </c>
      <c r="F128" s="3">
        <f>F123/F119</f>
        <v>0.68831168831168832</v>
      </c>
    </row>
    <row r="129" spans="2:6" ht="14.4" thickBot="1" x14ac:dyDescent="0.3">
      <c r="B129" s="27" t="s">
        <v>55</v>
      </c>
      <c r="C129" s="5">
        <f>C123/(C119-C121-C125)</f>
        <v>0.89189189189189189</v>
      </c>
      <c r="D129" s="5">
        <f>D123/(D119-D121-D125)</f>
        <v>0.93333333333333335</v>
      </c>
      <c r="E129" s="5">
        <f>E123/(E119-E121-E125)</f>
        <v>0.77500000000000002</v>
      </c>
      <c r="F129" s="5">
        <f>F123/(F119-F121-F125)</f>
        <v>0.86885245901639341</v>
      </c>
    </row>
    <row r="130" spans="2:6" ht="14.4" thickBot="1" x14ac:dyDescent="0.3">
      <c r="B130" s="10"/>
      <c r="C130" s="8"/>
      <c r="D130" s="8"/>
      <c r="E130" s="8"/>
      <c r="F130" s="9"/>
    </row>
    <row r="131" spans="2:6" ht="14.4" thickBot="1" x14ac:dyDescent="0.3">
      <c r="B131" s="54" t="s">
        <v>50</v>
      </c>
      <c r="C131" s="28">
        <v>80</v>
      </c>
      <c r="D131" s="29">
        <v>77</v>
      </c>
      <c r="E131" s="28">
        <v>80</v>
      </c>
      <c r="F131" s="30">
        <v>237</v>
      </c>
    </row>
    <row r="132" spans="2:6" x14ac:dyDescent="0.25">
      <c r="B132" s="12" t="s">
        <v>19</v>
      </c>
      <c r="C132" s="16">
        <v>0</v>
      </c>
      <c r="D132" s="13">
        <v>0</v>
      </c>
      <c r="E132" s="16">
        <v>1</v>
      </c>
      <c r="F132" s="24">
        <v>1</v>
      </c>
    </row>
    <row r="133" spans="2:6" x14ac:dyDescent="0.25">
      <c r="B133" s="42" t="s">
        <v>3</v>
      </c>
      <c r="C133" s="17">
        <v>0</v>
      </c>
      <c r="D133" s="14">
        <v>0</v>
      </c>
      <c r="E133" s="17">
        <v>1</v>
      </c>
      <c r="F133" s="25">
        <v>1</v>
      </c>
    </row>
    <row r="134" spans="2:6" x14ac:dyDescent="0.25">
      <c r="B134" s="15" t="s">
        <v>4</v>
      </c>
      <c r="C134" s="17">
        <v>0</v>
      </c>
      <c r="D134" s="14">
        <v>0</v>
      </c>
      <c r="E134" s="17">
        <v>1</v>
      </c>
      <c r="F134" s="25">
        <v>1</v>
      </c>
    </row>
    <row r="135" spans="2:6" x14ac:dyDescent="0.25">
      <c r="B135" s="12" t="s">
        <v>16</v>
      </c>
      <c r="C135" s="16">
        <v>67</v>
      </c>
      <c r="D135" s="13">
        <v>66</v>
      </c>
      <c r="E135" s="16">
        <v>63</v>
      </c>
      <c r="F135" s="24">
        <v>196</v>
      </c>
    </row>
    <row r="136" spans="2:6" x14ac:dyDescent="0.25">
      <c r="B136" s="12" t="s">
        <v>17</v>
      </c>
      <c r="C136" s="16">
        <v>13</v>
      </c>
      <c r="D136" s="13">
        <v>11</v>
      </c>
      <c r="E136" s="16">
        <v>16</v>
      </c>
      <c r="F136" s="24">
        <v>40</v>
      </c>
    </row>
    <row r="137" spans="2:6" x14ac:dyDescent="0.25">
      <c r="B137" s="42" t="s">
        <v>6</v>
      </c>
      <c r="C137" s="17">
        <v>0</v>
      </c>
      <c r="D137" s="14">
        <v>3</v>
      </c>
      <c r="E137" s="17">
        <v>0</v>
      </c>
      <c r="F137" s="25">
        <v>3</v>
      </c>
    </row>
    <row r="138" spans="2:6" x14ac:dyDescent="0.25">
      <c r="B138" s="42" t="s">
        <v>18</v>
      </c>
      <c r="C138" s="17">
        <v>8</v>
      </c>
      <c r="D138" s="14">
        <v>5</v>
      </c>
      <c r="E138" s="17">
        <v>7</v>
      </c>
      <c r="F138" s="25">
        <v>20</v>
      </c>
    </row>
    <row r="139" spans="2:6" x14ac:dyDescent="0.25">
      <c r="B139" s="42" t="s">
        <v>40</v>
      </c>
      <c r="C139" s="17">
        <v>1</v>
      </c>
      <c r="D139" s="14">
        <v>2</v>
      </c>
      <c r="E139" s="17">
        <v>2</v>
      </c>
      <c r="F139" s="25">
        <v>5</v>
      </c>
    </row>
    <row r="140" spans="2:6" x14ac:dyDescent="0.25">
      <c r="B140" s="15" t="s">
        <v>4</v>
      </c>
      <c r="C140" s="17">
        <v>1</v>
      </c>
      <c r="D140" s="14">
        <v>2</v>
      </c>
      <c r="E140" s="17">
        <v>2</v>
      </c>
      <c r="F140" s="25">
        <v>5</v>
      </c>
    </row>
    <row r="141" spans="2:6" x14ac:dyDescent="0.25">
      <c r="B141" s="42" t="s">
        <v>7</v>
      </c>
      <c r="C141" s="17">
        <v>2</v>
      </c>
      <c r="D141" s="14">
        <v>1</v>
      </c>
      <c r="E141" s="17">
        <v>5</v>
      </c>
      <c r="F141" s="25">
        <v>8</v>
      </c>
    </row>
    <row r="142" spans="2:6" x14ac:dyDescent="0.25">
      <c r="B142" s="42" t="s">
        <v>20</v>
      </c>
      <c r="C142" s="17">
        <v>2</v>
      </c>
      <c r="D142" s="14">
        <v>0</v>
      </c>
      <c r="E142" s="17">
        <v>2</v>
      </c>
      <c r="F142" s="25">
        <v>4</v>
      </c>
    </row>
    <row r="143" spans="2:6" x14ac:dyDescent="0.25">
      <c r="B143" s="15" t="s">
        <v>5</v>
      </c>
      <c r="C143" s="17">
        <v>1</v>
      </c>
      <c r="D143" s="14">
        <v>0</v>
      </c>
      <c r="E143" s="17">
        <v>1</v>
      </c>
      <c r="F143" s="25">
        <v>2</v>
      </c>
    </row>
    <row r="144" spans="2:6" ht="14.4" thickBot="1" x14ac:dyDescent="0.3">
      <c r="B144" s="44" t="s">
        <v>4</v>
      </c>
      <c r="C144" s="18">
        <v>1</v>
      </c>
      <c r="D144" s="45">
        <v>0</v>
      </c>
      <c r="E144" s="18">
        <v>1</v>
      </c>
      <c r="F144" s="56">
        <v>2</v>
      </c>
    </row>
    <row r="145" spans="2:6" x14ac:dyDescent="0.25">
      <c r="B145" s="47" t="s">
        <v>54</v>
      </c>
      <c r="C145" s="48">
        <f>C135/C131</f>
        <v>0.83750000000000002</v>
      </c>
      <c r="D145" s="48">
        <f>D135/D131</f>
        <v>0.8571428571428571</v>
      </c>
      <c r="E145" s="48">
        <f t="shared" ref="E145" si="17">E135/E131</f>
        <v>0.78749999999999998</v>
      </c>
      <c r="F145" s="48">
        <f t="shared" ref="F145" si="18">F135/F131</f>
        <v>0.8270042194092827</v>
      </c>
    </row>
    <row r="146" spans="2:6" ht="14.4" thickBot="1" x14ac:dyDescent="0.3">
      <c r="B146" s="27" t="s">
        <v>55</v>
      </c>
      <c r="C146" s="5">
        <f>C135/(C131-C137-C141-C143)</f>
        <v>0.87012987012987009</v>
      </c>
      <c r="D146" s="5">
        <f t="shared" ref="D146:E146" si="19">D135/(D131-D137-D141-D143)</f>
        <v>0.90410958904109584</v>
      </c>
      <c r="E146" s="5">
        <f t="shared" si="19"/>
        <v>0.85135135135135132</v>
      </c>
      <c r="F146" s="5">
        <f t="shared" ref="F146" si="20">F135/(F131-F137-F141-F143)</f>
        <v>0.875</v>
      </c>
    </row>
    <row r="147" spans="2:6" ht="14.4" thickBot="1" x14ac:dyDescent="0.3">
      <c r="B147" s="10"/>
      <c r="C147" s="8"/>
      <c r="D147" s="8"/>
      <c r="E147" s="8"/>
      <c r="F147" s="9"/>
    </row>
    <row r="148" spans="2:6" ht="14.4" thickBot="1" x14ac:dyDescent="0.3">
      <c r="B148" s="54" t="s">
        <v>42</v>
      </c>
      <c r="C148" s="28">
        <v>888</v>
      </c>
      <c r="D148" s="29">
        <v>866</v>
      </c>
      <c r="E148" s="28">
        <v>986</v>
      </c>
      <c r="F148" s="30">
        <v>2740</v>
      </c>
    </row>
    <row r="149" spans="2:6" x14ac:dyDescent="0.25">
      <c r="B149" s="12" t="s">
        <v>19</v>
      </c>
      <c r="C149" s="16">
        <v>3</v>
      </c>
      <c r="D149" s="13">
        <v>5</v>
      </c>
      <c r="E149" s="16">
        <v>1</v>
      </c>
      <c r="F149" s="24">
        <v>9</v>
      </c>
    </row>
    <row r="150" spans="2:6" x14ac:dyDescent="0.25">
      <c r="B150" s="42" t="s">
        <v>6</v>
      </c>
      <c r="C150" s="17">
        <v>0</v>
      </c>
      <c r="D150" s="14">
        <v>0</v>
      </c>
      <c r="E150" s="17">
        <v>0</v>
      </c>
      <c r="F150" s="25">
        <v>0</v>
      </c>
    </row>
    <row r="151" spans="2:6" x14ac:dyDescent="0.25">
      <c r="B151" s="42" t="s">
        <v>3</v>
      </c>
      <c r="C151" s="17">
        <v>1</v>
      </c>
      <c r="D151" s="14">
        <v>3</v>
      </c>
      <c r="E151" s="17">
        <v>1</v>
      </c>
      <c r="F151" s="25">
        <v>5</v>
      </c>
    </row>
    <row r="152" spans="2:6" x14ac:dyDescent="0.25">
      <c r="B152" s="15" t="s">
        <v>4</v>
      </c>
      <c r="C152" s="17">
        <v>1</v>
      </c>
      <c r="D152" s="14">
        <v>3</v>
      </c>
      <c r="E152" s="17">
        <v>1</v>
      </c>
      <c r="F152" s="25">
        <v>5</v>
      </c>
    </row>
    <row r="153" spans="2:6" x14ac:dyDescent="0.25">
      <c r="B153" s="42" t="s">
        <v>20</v>
      </c>
      <c r="C153" s="17">
        <v>2</v>
      </c>
      <c r="D153" s="14">
        <v>2</v>
      </c>
      <c r="E153" s="17">
        <v>0</v>
      </c>
      <c r="F153" s="25">
        <v>4</v>
      </c>
    </row>
    <row r="154" spans="2:6" x14ac:dyDescent="0.25">
      <c r="B154" s="15" t="s">
        <v>5</v>
      </c>
      <c r="C154" s="17">
        <v>1</v>
      </c>
      <c r="D154" s="14">
        <v>0</v>
      </c>
      <c r="E154" s="17">
        <v>0</v>
      </c>
      <c r="F154" s="25">
        <v>1</v>
      </c>
    </row>
    <row r="155" spans="2:6" x14ac:dyDescent="0.25">
      <c r="B155" s="15" t="s">
        <v>4</v>
      </c>
      <c r="C155" s="17">
        <v>1</v>
      </c>
      <c r="D155" s="14">
        <v>2</v>
      </c>
      <c r="E155" s="17">
        <v>0</v>
      </c>
      <c r="F155" s="25">
        <v>3</v>
      </c>
    </row>
    <row r="156" spans="2:6" x14ac:dyDescent="0.25">
      <c r="B156" s="12" t="s">
        <v>16</v>
      </c>
      <c r="C156" s="16">
        <v>765</v>
      </c>
      <c r="D156" s="13">
        <v>688</v>
      </c>
      <c r="E156" s="16">
        <v>813</v>
      </c>
      <c r="F156" s="24">
        <v>2266</v>
      </c>
    </row>
    <row r="157" spans="2:6" x14ac:dyDescent="0.25">
      <c r="B157" s="12" t="s">
        <v>17</v>
      </c>
      <c r="C157" s="16">
        <v>120</v>
      </c>
      <c r="D157" s="13">
        <v>173</v>
      </c>
      <c r="E157" s="16">
        <v>172</v>
      </c>
      <c r="F157" s="24">
        <v>475</v>
      </c>
    </row>
    <row r="158" spans="2:6" x14ac:dyDescent="0.25">
      <c r="B158" s="42" t="s">
        <v>8</v>
      </c>
      <c r="C158" s="17">
        <v>2</v>
      </c>
      <c r="D158" s="14">
        <v>3</v>
      </c>
      <c r="E158" s="17">
        <v>1</v>
      </c>
      <c r="F158" s="25">
        <v>6</v>
      </c>
    </row>
    <row r="159" spans="2:6" x14ac:dyDescent="0.25">
      <c r="B159" s="42" t="s">
        <v>6</v>
      </c>
      <c r="C159" s="17">
        <v>10</v>
      </c>
      <c r="D159" s="14">
        <v>5</v>
      </c>
      <c r="E159" s="17">
        <v>11</v>
      </c>
      <c r="F159" s="25">
        <v>26</v>
      </c>
    </row>
    <row r="160" spans="2:6" x14ac:dyDescent="0.25">
      <c r="B160" s="42" t="s">
        <v>18</v>
      </c>
      <c r="C160" s="17">
        <v>72</v>
      </c>
      <c r="D160" s="14">
        <v>133</v>
      </c>
      <c r="E160" s="17">
        <v>129</v>
      </c>
      <c r="F160" s="25">
        <v>334</v>
      </c>
    </row>
    <row r="161" spans="2:6" x14ac:dyDescent="0.25">
      <c r="B161" s="42" t="s">
        <v>3</v>
      </c>
      <c r="C161" s="17">
        <v>25</v>
      </c>
      <c r="D161" s="14">
        <v>19</v>
      </c>
      <c r="E161" s="17">
        <v>16</v>
      </c>
      <c r="F161" s="25">
        <v>60</v>
      </c>
    </row>
    <row r="162" spans="2:6" x14ac:dyDescent="0.25">
      <c r="B162" s="15" t="s">
        <v>5</v>
      </c>
      <c r="C162" s="17">
        <v>0</v>
      </c>
      <c r="D162" s="14">
        <v>0</v>
      </c>
      <c r="E162" s="17">
        <v>1</v>
      </c>
      <c r="F162" s="25">
        <v>1</v>
      </c>
    </row>
    <row r="163" spans="2:6" x14ac:dyDescent="0.25">
      <c r="B163" s="15" t="s">
        <v>4</v>
      </c>
      <c r="C163" s="17">
        <v>25</v>
      </c>
      <c r="D163" s="14">
        <v>19</v>
      </c>
      <c r="E163" s="17">
        <v>25</v>
      </c>
      <c r="F163" s="25">
        <v>69</v>
      </c>
    </row>
    <row r="164" spans="2:6" x14ac:dyDescent="0.25">
      <c r="B164" s="42" t="s">
        <v>7</v>
      </c>
      <c r="C164" s="17">
        <v>7</v>
      </c>
      <c r="D164" s="14">
        <v>8</v>
      </c>
      <c r="E164" s="17">
        <v>12</v>
      </c>
      <c r="F164" s="25">
        <v>27</v>
      </c>
    </row>
    <row r="165" spans="2:6" x14ac:dyDescent="0.25">
      <c r="B165" s="42" t="s">
        <v>20</v>
      </c>
      <c r="C165" s="17">
        <v>4</v>
      </c>
      <c r="D165" s="14">
        <v>5</v>
      </c>
      <c r="E165" s="17">
        <v>3</v>
      </c>
      <c r="F165" s="25">
        <v>12</v>
      </c>
    </row>
    <row r="166" spans="2:6" x14ac:dyDescent="0.25">
      <c r="B166" s="15" t="s">
        <v>5</v>
      </c>
      <c r="C166" s="17">
        <v>1</v>
      </c>
      <c r="D166" s="14">
        <v>2</v>
      </c>
      <c r="E166" s="17">
        <v>1</v>
      </c>
      <c r="F166" s="25">
        <v>4</v>
      </c>
    </row>
    <row r="167" spans="2:6" ht="14.4" thickBot="1" x14ac:dyDescent="0.3">
      <c r="B167" s="44" t="s">
        <v>4</v>
      </c>
      <c r="C167" s="18">
        <v>3</v>
      </c>
      <c r="D167" s="45">
        <v>3</v>
      </c>
      <c r="E167" s="18">
        <v>2</v>
      </c>
      <c r="F167" s="56">
        <v>8</v>
      </c>
    </row>
    <row r="168" spans="2:6" x14ac:dyDescent="0.25">
      <c r="B168" s="47" t="s">
        <v>54</v>
      </c>
      <c r="C168" s="48">
        <f>C156/C148</f>
        <v>0.86148648648648651</v>
      </c>
      <c r="D168" s="48">
        <f t="shared" ref="D168:E168" si="21">D156/D148</f>
        <v>0.79445727482678985</v>
      </c>
      <c r="E168" s="48">
        <f t="shared" si="21"/>
        <v>0.82454361054766734</v>
      </c>
      <c r="F168" s="48">
        <f t="shared" ref="F168" si="22">F156/F148</f>
        <v>0.82700729927007299</v>
      </c>
    </row>
    <row r="169" spans="2:6" ht="14.4" thickBot="1" x14ac:dyDescent="0.3">
      <c r="B169" s="27" t="s">
        <v>55</v>
      </c>
      <c r="C169" s="5">
        <f>C156/(C148-C150-C154-C158-C159-C162-C164-C166)</f>
        <v>0.88235294117647056</v>
      </c>
      <c r="D169" s="5">
        <f t="shared" ref="D169:E169" si="23">D156/(D148-D150-D154-D158-D159-D162-D164-D166)</f>
        <v>0.81132075471698117</v>
      </c>
      <c r="E169" s="5">
        <f t="shared" si="23"/>
        <v>0.84687500000000004</v>
      </c>
      <c r="F169" s="5">
        <f t="shared" ref="F169" si="24">F156/(F148-F150-F154-F158-F159-F162-F164-F166)</f>
        <v>0.84710280373831781</v>
      </c>
    </row>
    <row r="170" spans="2:6" ht="14.4" thickBot="1" x14ac:dyDescent="0.3">
      <c r="B170" s="10"/>
      <c r="C170" s="8"/>
      <c r="D170" s="8"/>
      <c r="E170" s="8"/>
      <c r="F170" s="9"/>
    </row>
    <row r="171" spans="2:6" ht="14.4" thickBot="1" x14ac:dyDescent="0.3">
      <c r="B171" s="54" t="s">
        <v>38</v>
      </c>
      <c r="C171" s="28">
        <v>4</v>
      </c>
      <c r="D171" s="29">
        <v>5</v>
      </c>
      <c r="E171" s="28">
        <v>4</v>
      </c>
      <c r="F171" s="30">
        <v>13</v>
      </c>
    </row>
    <row r="172" spans="2:6" x14ac:dyDescent="0.25">
      <c r="B172" s="12" t="s">
        <v>19</v>
      </c>
      <c r="C172" s="16">
        <v>0</v>
      </c>
      <c r="D172" s="13">
        <v>1</v>
      </c>
      <c r="E172" s="16">
        <v>0</v>
      </c>
      <c r="F172" s="24">
        <v>1</v>
      </c>
    </row>
    <row r="173" spans="2:6" x14ac:dyDescent="0.25">
      <c r="B173" s="42" t="s">
        <v>20</v>
      </c>
      <c r="C173" s="17">
        <v>0</v>
      </c>
      <c r="D173" s="14">
        <v>1</v>
      </c>
      <c r="E173" s="17">
        <v>0</v>
      </c>
      <c r="F173" s="25">
        <v>1</v>
      </c>
    </row>
    <row r="174" spans="2:6" x14ac:dyDescent="0.25">
      <c r="B174" s="15" t="s">
        <v>4</v>
      </c>
      <c r="C174" s="17">
        <v>0</v>
      </c>
      <c r="D174" s="14">
        <v>1</v>
      </c>
      <c r="E174" s="17">
        <v>0</v>
      </c>
      <c r="F174" s="25">
        <v>1</v>
      </c>
    </row>
    <row r="175" spans="2:6" x14ac:dyDescent="0.25">
      <c r="B175" s="12" t="s">
        <v>16</v>
      </c>
      <c r="C175" s="16">
        <v>4</v>
      </c>
      <c r="D175" s="13">
        <v>3</v>
      </c>
      <c r="E175" s="16">
        <v>0</v>
      </c>
      <c r="F175" s="24">
        <v>7</v>
      </c>
    </row>
    <row r="176" spans="2:6" x14ac:dyDescent="0.25">
      <c r="B176" s="12" t="s">
        <v>17</v>
      </c>
      <c r="C176" s="16">
        <v>0</v>
      </c>
      <c r="D176" s="13">
        <v>1</v>
      </c>
      <c r="E176" s="16">
        <v>4</v>
      </c>
      <c r="F176" s="24">
        <v>5</v>
      </c>
    </row>
    <row r="177" spans="2:6" x14ac:dyDescent="0.25">
      <c r="B177" s="42" t="s">
        <v>6</v>
      </c>
      <c r="C177" s="17">
        <v>0</v>
      </c>
      <c r="D177" s="14">
        <v>1</v>
      </c>
      <c r="E177" s="17">
        <v>2</v>
      </c>
      <c r="F177" s="25">
        <v>3</v>
      </c>
    </row>
    <row r="178" spans="2:6" x14ac:dyDescent="0.25">
      <c r="B178" s="42" t="s">
        <v>18</v>
      </c>
      <c r="C178" s="17">
        <v>0</v>
      </c>
      <c r="D178" s="14">
        <v>0</v>
      </c>
      <c r="E178" s="17">
        <v>1</v>
      </c>
      <c r="F178" s="25">
        <v>1</v>
      </c>
    </row>
    <row r="179" spans="2:6" x14ac:dyDescent="0.25">
      <c r="B179" s="42" t="s">
        <v>3</v>
      </c>
      <c r="C179" s="17">
        <v>0</v>
      </c>
      <c r="D179" s="14">
        <v>0</v>
      </c>
      <c r="E179" s="17">
        <v>1</v>
      </c>
      <c r="F179" s="25">
        <v>1</v>
      </c>
    </row>
    <row r="180" spans="2:6" ht="14.4" thickBot="1" x14ac:dyDescent="0.3">
      <c r="B180" s="15" t="s">
        <v>4</v>
      </c>
      <c r="C180" s="18">
        <v>0</v>
      </c>
      <c r="D180" s="14">
        <v>0</v>
      </c>
      <c r="E180" s="18">
        <v>1</v>
      </c>
      <c r="F180" s="25">
        <v>1</v>
      </c>
    </row>
    <row r="181" spans="2:6" x14ac:dyDescent="0.25">
      <c r="B181" s="26" t="s">
        <v>54</v>
      </c>
      <c r="C181" s="3">
        <f>C175/C171</f>
        <v>1</v>
      </c>
      <c r="D181" s="3">
        <f t="shared" ref="D181:F181" si="25">D175/D171</f>
        <v>0.6</v>
      </c>
      <c r="E181" s="3">
        <f t="shared" si="25"/>
        <v>0</v>
      </c>
      <c r="F181" s="3">
        <f t="shared" si="25"/>
        <v>0.53846153846153844</v>
      </c>
    </row>
    <row r="182" spans="2:6" ht="14.4" thickBot="1" x14ac:dyDescent="0.3">
      <c r="B182" s="27" t="s">
        <v>55</v>
      </c>
      <c r="C182" s="5">
        <f>C175/(C171-C177)</f>
        <v>1</v>
      </c>
      <c r="D182" s="5">
        <f t="shared" ref="D182:F182" si="26">D175/(D171-D177)</f>
        <v>0.75</v>
      </c>
      <c r="E182" s="5">
        <f>E177/E171</f>
        <v>0.5</v>
      </c>
      <c r="F182" s="5">
        <f t="shared" si="26"/>
        <v>0.7</v>
      </c>
    </row>
    <row r="183" spans="2:6" ht="14.4" thickBot="1" x14ac:dyDescent="0.3">
      <c r="B183" s="10"/>
      <c r="C183" s="8"/>
      <c r="D183" s="8"/>
      <c r="E183" s="8"/>
      <c r="F183" s="9"/>
    </row>
    <row r="184" spans="2:6" ht="14.4" thickBot="1" x14ac:dyDescent="0.3">
      <c r="B184" s="54" t="s">
        <v>25</v>
      </c>
      <c r="C184" s="28">
        <v>60</v>
      </c>
      <c r="D184" s="29">
        <v>52</v>
      </c>
      <c r="E184" s="28">
        <v>55</v>
      </c>
      <c r="F184" s="30">
        <v>167</v>
      </c>
    </row>
    <row r="185" spans="2:6" x14ac:dyDescent="0.25">
      <c r="B185" s="12" t="s">
        <v>19</v>
      </c>
      <c r="C185" s="16">
        <v>8</v>
      </c>
      <c r="D185" s="13">
        <v>0</v>
      </c>
      <c r="E185" s="16">
        <v>0</v>
      </c>
      <c r="F185" s="24">
        <v>8</v>
      </c>
    </row>
    <row r="186" spans="2:6" x14ac:dyDescent="0.25">
      <c r="B186" s="42" t="s">
        <v>18</v>
      </c>
      <c r="C186" s="17">
        <v>8</v>
      </c>
      <c r="D186" s="14">
        <v>0</v>
      </c>
      <c r="E186" s="16">
        <v>0</v>
      </c>
      <c r="F186" s="25">
        <v>8</v>
      </c>
    </row>
    <row r="187" spans="2:6" x14ac:dyDescent="0.25">
      <c r="B187" s="12" t="s">
        <v>16</v>
      </c>
      <c r="C187" s="16">
        <v>46</v>
      </c>
      <c r="D187" s="13">
        <v>45</v>
      </c>
      <c r="E187" s="16">
        <v>38</v>
      </c>
      <c r="F187" s="24">
        <v>129</v>
      </c>
    </row>
    <row r="188" spans="2:6" x14ac:dyDescent="0.25">
      <c r="B188" s="12" t="s">
        <v>17</v>
      </c>
      <c r="C188" s="16">
        <v>6</v>
      </c>
      <c r="D188" s="13">
        <v>7</v>
      </c>
      <c r="E188" s="16">
        <v>17</v>
      </c>
      <c r="F188" s="24">
        <v>30</v>
      </c>
    </row>
    <row r="189" spans="2:6" ht="14.4" thickBot="1" x14ac:dyDescent="0.3">
      <c r="B189" s="42" t="s">
        <v>18</v>
      </c>
      <c r="C189" s="18">
        <v>6</v>
      </c>
      <c r="D189" s="14">
        <v>7</v>
      </c>
      <c r="E189" s="17">
        <v>17</v>
      </c>
      <c r="F189" s="25">
        <v>30</v>
      </c>
    </row>
    <row r="190" spans="2:6" x14ac:dyDescent="0.25">
      <c r="B190" s="26" t="s">
        <v>54</v>
      </c>
      <c r="C190" s="3">
        <f>C187/C184</f>
        <v>0.76666666666666672</v>
      </c>
      <c r="D190" s="3">
        <f t="shared" ref="D190:F190" si="27">D187/D184</f>
        <v>0.86538461538461542</v>
      </c>
      <c r="E190" s="3">
        <f t="shared" si="27"/>
        <v>0.69090909090909092</v>
      </c>
      <c r="F190" s="3">
        <f t="shared" si="27"/>
        <v>0.77245508982035926</v>
      </c>
    </row>
    <row r="191" spans="2:6" ht="14.4" thickBot="1" x14ac:dyDescent="0.3">
      <c r="B191" s="27" t="s">
        <v>55</v>
      </c>
      <c r="C191" s="5">
        <f>C187/(C184)</f>
        <v>0.76666666666666672</v>
      </c>
      <c r="D191" s="5">
        <f t="shared" ref="D191:F191" si="28">D187/(D184)</f>
        <v>0.86538461538461542</v>
      </c>
      <c r="E191" s="5">
        <f t="shared" si="28"/>
        <v>0.69090909090909092</v>
      </c>
      <c r="F191" s="5">
        <f t="shared" si="28"/>
        <v>0.77245508982035926</v>
      </c>
    </row>
    <row r="192" spans="2:6" ht="14.4" thickBot="1" x14ac:dyDescent="0.3">
      <c r="B192" s="40"/>
      <c r="C192" s="8"/>
      <c r="D192" s="8"/>
      <c r="E192" s="8"/>
      <c r="F192" s="9"/>
    </row>
    <row r="193" spans="2:6" ht="14.4" thickBot="1" x14ac:dyDescent="0.3">
      <c r="B193" s="54" t="s">
        <v>32</v>
      </c>
      <c r="C193" s="28">
        <v>31</v>
      </c>
      <c r="D193" s="29">
        <v>30</v>
      </c>
      <c r="E193" s="28">
        <v>31</v>
      </c>
      <c r="F193" s="30">
        <v>92</v>
      </c>
    </row>
    <row r="194" spans="2:6" x14ac:dyDescent="0.25">
      <c r="B194" s="12" t="s">
        <v>19</v>
      </c>
      <c r="C194" s="16">
        <v>1</v>
      </c>
      <c r="D194" s="13">
        <v>0</v>
      </c>
      <c r="E194" s="16">
        <v>0</v>
      </c>
      <c r="F194" s="24">
        <v>1</v>
      </c>
    </row>
    <row r="195" spans="2:6" x14ac:dyDescent="0.25">
      <c r="B195" s="42" t="s">
        <v>18</v>
      </c>
      <c r="C195" s="17">
        <v>1</v>
      </c>
      <c r="D195" s="14">
        <v>0</v>
      </c>
      <c r="E195" s="16">
        <v>0</v>
      </c>
      <c r="F195" s="25">
        <v>1</v>
      </c>
    </row>
    <row r="196" spans="2:6" x14ac:dyDescent="0.25">
      <c r="B196" s="12" t="s">
        <v>16</v>
      </c>
      <c r="C196" s="16">
        <v>22</v>
      </c>
      <c r="D196" s="13">
        <v>25</v>
      </c>
      <c r="E196" s="16">
        <v>25</v>
      </c>
      <c r="F196" s="24">
        <v>72</v>
      </c>
    </row>
    <row r="197" spans="2:6" x14ac:dyDescent="0.25">
      <c r="B197" s="12" t="s">
        <v>17</v>
      </c>
      <c r="C197" s="16">
        <v>8</v>
      </c>
      <c r="D197" s="13">
        <v>5</v>
      </c>
      <c r="E197" s="16">
        <v>6</v>
      </c>
      <c r="F197" s="24">
        <v>19</v>
      </c>
    </row>
    <row r="198" spans="2:6" x14ac:dyDescent="0.25">
      <c r="B198" s="42" t="s">
        <v>6</v>
      </c>
      <c r="C198" s="17">
        <v>4</v>
      </c>
      <c r="D198" s="14">
        <v>2</v>
      </c>
      <c r="E198" s="17">
        <v>6</v>
      </c>
      <c r="F198" s="25">
        <v>12</v>
      </c>
    </row>
    <row r="199" spans="2:6" x14ac:dyDescent="0.25">
      <c r="B199" s="42" t="s">
        <v>18</v>
      </c>
      <c r="C199" s="17">
        <v>1</v>
      </c>
      <c r="D199" s="14">
        <v>3</v>
      </c>
      <c r="E199" s="16">
        <v>0</v>
      </c>
      <c r="F199" s="25">
        <v>4</v>
      </c>
    </row>
    <row r="200" spans="2:6" x14ac:dyDescent="0.25">
      <c r="B200" s="42" t="s">
        <v>20</v>
      </c>
      <c r="C200" s="17">
        <v>3</v>
      </c>
      <c r="D200" s="13">
        <v>0</v>
      </c>
      <c r="E200" s="16">
        <v>0</v>
      </c>
      <c r="F200" s="25">
        <v>3</v>
      </c>
    </row>
    <row r="201" spans="2:6" ht="14.4" thickBot="1" x14ac:dyDescent="0.3">
      <c r="B201" s="15" t="s">
        <v>4</v>
      </c>
      <c r="C201" s="17">
        <v>3</v>
      </c>
      <c r="D201" s="14">
        <v>0</v>
      </c>
      <c r="E201" s="16">
        <v>0</v>
      </c>
      <c r="F201" s="25">
        <v>3</v>
      </c>
    </row>
    <row r="202" spans="2:6" x14ac:dyDescent="0.25">
      <c r="B202" s="26" t="s">
        <v>54</v>
      </c>
      <c r="C202" s="3">
        <f>C196/C193</f>
        <v>0.70967741935483875</v>
      </c>
      <c r="D202" s="3">
        <f t="shared" ref="D202:F202" si="29">D196/D193</f>
        <v>0.83333333333333337</v>
      </c>
      <c r="E202" s="3">
        <f t="shared" si="29"/>
        <v>0.80645161290322576</v>
      </c>
      <c r="F202" s="3">
        <f t="shared" si="29"/>
        <v>0.78260869565217395</v>
      </c>
    </row>
    <row r="203" spans="2:6" ht="14.4" thickBot="1" x14ac:dyDescent="0.3">
      <c r="B203" s="27" t="s">
        <v>55</v>
      </c>
      <c r="C203" s="5">
        <f>C196/(C193-C198)</f>
        <v>0.81481481481481477</v>
      </c>
      <c r="D203" s="5">
        <f t="shared" ref="D203:F203" si="30">D196/(D193-D198)</f>
        <v>0.8928571428571429</v>
      </c>
      <c r="E203" s="5">
        <f t="shared" si="30"/>
        <v>1</v>
      </c>
      <c r="F203" s="5">
        <f t="shared" si="30"/>
        <v>0.9</v>
      </c>
    </row>
    <row r="204" spans="2:6" ht="14.4" thickBot="1" x14ac:dyDescent="0.3">
      <c r="B204" s="10"/>
      <c r="C204" s="8"/>
      <c r="D204" s="8"/>
      <c r="E204" s="38"/>
      <c r="F204" s="9"/>
    </row>
    <row r="205" spans="2:6" ht="14.4" thickBot="1" x14ac:dyDescent="0.3">
      <c r="B205" s="54" t="s">
        <v>36</v>
      </c>
      <c r="C205" s="28">
        <v>18</v>
      </c>
      <c r="D205" s="29">
        <v>16</v>
      </c>
      <c r="E205" s="28">
        <v>18</v>
      </c>
      <c r="F205" s="30">
        <v>52</v>
      </c>
    </row>
    <row r="206" spans="2:6" x14ac:dyDescent="0.25">
      <c r="B206" s="12" t="s">
        <v>16</v>
      </c>
      <c r="C206" s="16">
        <v>5</v>
      </c>
      <c r="D206" s="13">
        <v>8</v>
      </c>
      <c r="E206" s="16">
        <v>2</v>
      </c>
      <c r="F206" s="24">
        <v>15</v>
      </c>
    </row>
    <row r="207" spans="2:6" x14ac:dyDescent="0.25">
      <c r="B207" s="12" t="s">
        <v>17</v>
      </c>
      <c r="C207" s="16">
        <v>13</v>
      </c>
      <c r="D207" s="13">
        <v>8</v>
      </c>
      <c r="E207" s="16">
        <v>16</v>
      </c>
      <c r="F207" s="24">
        <v>37</v>
      </c>
    </row>
    <row r="208" spans="2:6" ht="14.4" thickBot="1" x14ac:dyDescent="0.3">
      <c r="B208" s="42" t="s">
        <v>6</v>
      </c>
      <c r="C208" s="17">
        <v>13</v>
      </c>
      <c r="D208" s="14">
        <v>8</v>
      </c>
      <c r="E208" s="17">
        <v>16</v>
      </c>
      <c r="F208" s="25">
        <v>37</v>
      </c>
    </row>
    <row r="209" spans="2:6" x14ac:dyDescent="0.25">
      <c r="B209" s="26" t="s">
        <v>54</v>
      </c>
      <c r="C209" s="3">
        <f>C206/C205</f>
        <v>0.27777777777777779</v>
      </c>
      <c r="D209" s="3">
        <f>D206/D205</f>
        <v>0.5</v>
      </c>
      <c r="E209" s="3">
        <f t="shared" ref="E209:F209" si="31">E206/E205</f>
        <v>0.1111111111111111</v>
      </c>
      <c r="F209" s="3">
        <f t="shared" si="31"/>
        <v>0.28846153846153844</v>
      </c>
    </row>
    <row r="210" spans="2:6" ht="14.4" thickBot="1" x14ac:dyDescent="0.3">
      <c r="B210" s="27" t="s">
        <v>55</v>
      </c>
      <c r="C210" s="5">
        <f>C206/(C205-C208)</f>
        <v>1</v>
      </c>
      <c r="D210" s="5">
        <f t="shared" ref="D210:F210" si="32">D206/(D205-D208)</f>
        <v>1</v>
      </c>
      <c r="E210" s="5">
        <f t="shared" si="32"/>
        <v>1</v>
      </c>
      <c r="F210" s="5">
        <f t="shared" si="32"/>
        <v>1</v>
      </c>
    </row>
    <row r="211" spans="2:6" ht="14.4" thickBot="1" x14ac:dyDescent="0.3">
      <c r="B211" s="40"/>
      <c r="C211" s="8"/>
      <c r="D211" s="8"/>
      <c r="E211" s="8"/>
      <c r="F211" s="9"/>
    </row>
    <row r="212" spans="2:6" ht="14.4" thickBot="1" x14ac:dyDescent="0.3">
      <c r="B212" s="54" t="s">
        <v>31</v>
      </c>
      <c r="C212" s="28">
        <v>31</v>
      </c>
      <c r="D212" s="29">
        <v>30</v>
      </c>
      <c r="E212" s="28">
        <v>58</v>
      </c>
      <c r="F212" s="30">
        <v>119</v>
      </c>
    </row>
    <row r="213" spans="2:6" x14ac:dyDescent="0.25">
      <c r="B213" s="12" t="s">
        <v>16</v>
      </c>
      <c r="C213" s="16">
        <v>25</v>
      </c>
      <c r="D213" s="13">
        <v>24</v>
      </c>
      <c r="E213" s="16">
        <v>50</v>
      </c>
      <c r="F213" s="24">
        <v>99</v>
      </c>
    </row>
    <row r="214" spans="2:6" x14ac:dyDescent="0.25">
      <c r="B214" s="12" t="s">
        <v>17</v>
      </c>
      <c r="C214" s="16">
        <v>6</v>
      </c>
      <c r="D214" s="13">
        <v>6</v>
      </c>
      <c r="E214" s="16">
        <v>8</v>
      </c>
      <c r="F214" s="24">
        <v>20</v>
      </c>
    </row>
    <row r="215" spans="2:6" x14ac:dyDescent="0.25">
      <c r="B215" s="42" t="s">
        <v>6</v>
      </c>
      <c r="C215" s="17">
        <v>2</v>
      </c>
      <c r="D215" s="14">
        <v>1</v>
      </c>
      <c r="E215" s="17">
        <v>1</v>
      </c>
      <c r="F215" s="25">
        <v>4</v>
      </c>
    </row>
    <row r="216" spans="2:6" ht="14.4" thickBot="1" x14ac:dyDescent="0.3">
      <c r="B216" s="42" t="s">
        <v>18</v>
      </c>
      <c r="C216" s="18">
        <v>4</v>
      </c>
      <c r="D216" s="14">
        <v>5</v>
      </c>
      <c r="E216" s="18">
        <v>7</v>
      </c>
      <c r="F216" s="25">
        <v>16</v>
      </c>
    </row>
    <row r="217" spans="2:6" x14ac:dyDescent="0.25">
      <c r="B217" s="26" t="s">
        <v>54</v>
      </c>
      <c r="C217" s="3">
        <f>C213/C212</f>
        <v>0.80645161290322576</v>
      </c>
      <c r="D217" s="3">
        <f t="shared" ref="D217:F217" si="33">D213/D212</f>
        <v>0.8</v>
      </c>
      <c r="E217" s="3">
        <f t="shared" si="33"/>
        <v>0.86206896551724133</v>
      </c>
      <c r="F217" s="3">
        <f t="shared" si="33"/>
        <v>0.83193277310924374</v>
      </c>
    </row>
    <row r="218" spans="2:6" ht="14.4" thickBot="1" x14ac:dyDescent="0.3">
      <c r="B218" s="27" t="s">
        <v>55</v>
      </c>
      <c r="C218" s="5">
        <f>C213/(C212-C215)</f>
        <v>0.86206896551724133</v>
      </c>
      <c r="D218" s="5">
        <f t="shared" ref="D218:F218" si="34">D213/(D212-D215)</f>
        <v>0.82758620689655171</v>
      </c>
      <c r="E218" s="5">
        <f t="shared" si="34"/>
        <v>0.8771929824561403</v>
      </c>
      <c r="F218" s="5">
        <f t="shared" si="34"/>
        <v>0.86086956521739133</v>
      </c>
    </row>
    <row r="219" spans="2:6" ht="14.4" thickBot="1" x14ac:dyDescent="0.3">
      <c r="B219" s="40"/>
      <c r="C219" s="8"/>
      <c r="D219" s="8"/>
      <c r="E219" s="8"/>
      <c r="F219" s="9"/>
    </row>
    <row r="220" spans="2:6" ht="14.4" thickBot="1" x14ac:dyDescent="0.3">
      <c r="B220" s="54" t="s">
        <v>49</v>
      </c>
      <c r="C220" s="28">
        <v>116</v>
      </c>
      <c r="D220" s="29">
        <v>133</v>
      </c>
      <c r="E220" s="28">
        <v>188</v>
      </c>
      <c r="F220" s="30">
        <v>437</v>
      </c>
    </row>
    <row r="221" spans="2:6" x14ac:dyDescent="0.25">
      <c r="B221" s="12" t="s">
        <v>19</v>
      </c>
      <c r="C221" s="16">
        <v>11</v>
      </c>
      <c r="D221" s="13">
        <v>3</v>
      </c>
      <c r="E221" s="16">
        <v>7</v>
      </c>
      <c r="F221" s="24">
        <v>21</v>
      </c>
    </row>
    <row r="222" spans="2:6" x14ac:dyDescent="0.25">
      <c r="B222" s="42" t="s">
        <v>18</v>
      </c>
      <c r="C222" s="17">
        <v>11</v>
      </c>
      <c r="D222" s="14">
        <v>3</v>
      </c>
      <c r="E222" s="17">
        <v>7</v>
      </c>
      <c r="F222" s="25">
        <v>21</v>
      </c>
    </row>
    <row r="223" spans="2:6" x14ac:dyDescent="0.25">
      <c r="B223" s="12" t="s">
        <v>16</v>
      </c>
      <c r="C223" s="16">
        <v>49</v>
      </c>
      <c r="D223" s="13">
        <v>66</v>
      </c>
      <c r="E223" s="16">
        <v>116</v>
      </c>
      <c r="F223" s="24">
        <v>231</v>
      </c>
    </row>
    <row r="224" spans="2:6" x14ac:dyDescent="0.25">
      <c r="B224" s="12" t="s">
        <v>17</v>
      </c>
      <c r="C224" s="16">
        <v>56</v>
      </c>
      <c r="D224" s="13">
        <v>64</v>
      </c>
      <c r="E224" s="16">
        <v>65</v>
      </c>
      <c r="F224" s="24">
        <v>185</v>
      </c>
    </row>
    <row r="225" spans="2:8" ht="14.4" thickBot="1" x14ac:dyDescent="0.3">
      <c r="B225" s="42" t="s">
        <v>18</v>
      </c>
      <c r="C225" s="18">
        <v>56</v>
      </c>
      <c r="D225" s="14">
        <v>64</v>
      </c>
      <c r="E225" s="18">
        <v>65</v>
      </c>
      <c r="F225" s="25">
        <v>185</v>
      </c>
    </row>
    <row r="226" spans="2:8" x14ac:dyDescent="0.25">
      <c r="B226" s="26" t="s">
        <v>54</v>
      </c>
      <c r="C226" s="3">
        <f>C223/C220</f>
        <v>0.42241379310344829</v>
      </c>
      <c r="D226" s="3">
        <f t="shared" ref="D226:F226" si="35">D223/D220</f>
        <v>0.49624060150375937</v>
      </c>
      <c r="E226" s="3">
        <f t="shared" si="35"/>
        <v>0.61702127659574468</v>
      </c>
      <c r="F226" s="3">
        <f t="shared" si="35"/>
        <v>0.52860411899313497</v>
      </c>
    </row>
    <row r="227" spans="2:8" ht="14.4" thickBot="1" x14ac:dyDescent="0.3">
      <c r="B227" s="27" t="s">
        <v>55</v>
      </c>
      <c r="C227" s="5">
        <f>C223/(C220)</f>
        <v>0.42241379310344829</v>
      </c>
      <c r="D227" s="5">
        <f t="shared" ref="D227:F227" si="36">D223/(D220)</f>
        <v>0.49624060150375937</v>
      </c>
      <c r="E227" s="5">
        <f t="shared" si="36"/>
        <v>0.61702127659574468</v>
      </c>
      <c r="F227" s="5">
        <f t="shared" si="36"/>
        <v>0.52860411899313497</v>
      </c>
    </row>
    <row r="228" spans="2:8" ht="14.4" thickBot="1" x14ac:dyDescent="0.3">
      <c r="B228" s="40"/>
      <c r="C228" s="8"/>
      <c r="D228" s="8"/>
      <c r="E228" s="8"/>
      <c r="F228" s="9"/>
    </row>
    <row r="229" spans="2:8" ht="14.4" thickBot="1" x14ac:dyDescent="0.3">
      <c r="B229" s="54" t="s">
        <v>41</v>
      </c>
      <c r="C229" s="28">
        <v>70</v>
      </c>
      <c r="D229" s="29">
        <v>69</v>
      </c>
      <c r="E229" s="28">
        <v>88</v>
      </c>
      <c r="F229" s="30">
        <v>227</v>
      </c>
    </row>
    <row r="230" spans="2:8" x14ac:dyDescent="0.25">
      <c r="B230" s="12" t="s">
        <v>19</v>
      </c>
      <c r="C230" s="16">
        <v>0</v>
      </c>
      <c r="D230" s="13">
        <v>0</v>
      </c>
      <c r="E230" s="16">
        <v>0</v>
      </c>
      <c r="F230" s="24">
        <v>0</v>
      </c>
    </row>
    <row r="231" spans="2:8" x14ac:dyDescent="0.25">
      <c r="B231" s="42" t="s">
        <v>9</v>
      </c>
      <c r="C231" s="17">
        <v>0</v>
      </c>
      <c r="D231" s="14">
        <v>0</v>
      </c>
      <c r="E231" s="16">
        <v>0</v>
      </c>
      <c r="F231" s="25">
        <v>0</v>
      </c>
    </row>
    <row r="232" spans="2:8" x14ac:dyDescent="0.25">
      <c r="B232" s="42" t="s">
        <v>6</v>
      </c>
      <c r="C232" s="17">
        <v>0</v>
      </c>
      <c r="D232" s="13">
        <v>0</v>
      </c>
      <c r="E232" s="16">
        <v>0</v>
      </c>
      <c r="F232" s="25">
        <v>0</v>
      </c>
    </row>
    <row r="233" spans="2:8" x14ac:dyDescent="0.25">
      <c r="B233" s="42" t="s">
        <v>3</v>
      </c>
      <c r="C233" s="17">
        <v>0</v>
      </c>
      <c r="D233" s="14">
        <v>0</v>
      </c>
      <c r="E233" s="16">
        <v>0</v>
      </c>
      <c r="F233" s="25">
        <v>0</v>
      </c>
    </row>
    <row r="234" spans="2:8" x14ac:dyDescent="0.25">
      <c r="B234" s="15" t="s">
        <v>4</v>
      </c>
      <c r="C234" s="17">
        <v>0</v>
      </c>
      <c r="D234" s="13">
        <v>0</v>
      </c>
      <c r="E234" s="16">
        <v>0</v>
      </c>
      <c r="F234" s="25">
        <v>0</v>
      </c>
    </row>
    <row r="235" spans="2:8" x14ac:dyDescent="0.25">
      <c r="B235" s="42" t="s">
        <v>20</v>
      </c>
      <c r="C235" s="17">
        <v>0</v>
      </c>
      <c r="D235" s="14">
        <v>0</v>
      </c>
      <c r="E235" s="16">
        <v>0</v>
      </c>
      <c r="F235" s="25">
        <v>0</v>
      </c>
    </row>
    <row r="236" spans="2:8" x14ac:dyDescent="0.25">
      <c r="B236" s="15" t="s">
        <v>5</v>
      </c>
      <c r="C236" s="17">
        <v>0</v>
      </c>
      <c r="D236" s="13">
        <v>0</v>
      </c>
      <c r="E236" s="16">
        <v>0</v>
      </c>
      <c r="F236" s="25">
        <v>0</v>
      </c>
    </row>
    <row r="237" spans="2:8" x14ac:dyDescent="0.25">
      <c r="B237" s="15" t="s">
        <v>4</v>
      </c>
      <c r="C237" s="17">
        <v>0</v>
      </c>
      <c r="D237" s="14">
        <v>0</v>
      </c>
      <c r="E237" s="16">
        <v>0</v>
      </c>
      <c r="F237" s="25">
        <v>0</v>
      </c>
      <c r="H237" s="55"/>
    </row>
    <row r="238" spans="2:8" x14ac:dyDescent="0.25">
      <c r="B238" s="12" t="s">
        <v>16</v>
      </c>
      <c r="C238" s="16">
        <v>51</v>
      </c>
      <c r="D238" s="13">
        <v>59</v>
      </c>
      <c r="E238" s="16">
        <v>83</v>
      </c>
      <c r="F238" s="24">
        <v>193</v>
      </c>
    </row>
    <row r="239" spans="2:8" x14ac:dyDescent="0.25">
      <c r="B239" s="12" t="s">
        <v>17</v>
      </c>
      <c r="C239" s="16">
        <v>19</v>
      </c>
      <c r="D239" s="13">
        <v>10</v>
      </c>
      <c r="E239" s="16">
        <v>5</v>
      </c>
      <c r="F239" s="24">
        <v>34</v>
      </c>
    </row>
    <row r="240" spans="2:8" x14ac:dyDescent="0.25">
      <c r="B240" s="42" t="s">
        <v>8</v>
      </c>
      <c r="C240" s="17">
        <v>3</v>
      </c>
      <c r="D240" s="14">
        <v>2</v>
      </c>
      <c r="E240" s="16">
        <v>0</v>
      </c>
      <c r="F240" s="25">
        <v>5</v>
      </c>
    </row>
    <row r="241" spans="2:6" x14ac:dyDescent="0.25">
      <c r="B241" s="42" t="s">
        <v>9</v>
      </c>
      <c r="C241" s="17">
        <v>0</v>
      </c>
      <c r="D241" s="13">
        <v>0</v>
      </c>
      <c r="E241" s="16">
        <v>0</v>
      </c>
      <c r="F241" s="25">
        <v>0</v>
      </c>
    </row>
    <row r="242" spans="2:6" x14ac:dyDescent="0.25">
      <c r="B242" s="42" t="s">
        <v>6</v>
      </c>
      <c r="C242" s="17">
        <v>2</v>
      </c>
      <c r="D242" s="14">
        <v>1</v>
      </c>
      <c r="E242" s="17">
        <v>1</v>
      </c>
      <c r="F242" s="25">
        <v>4</v>
      </c>
    </row>
    <row r="243" spans="2:6" x14ac:dyDescent="0.25">
      <c r="B243" s="42" t="s">
        <v>18</v>
      </c>
      <c r="C243" s="17">
        <v>2</v>
      </c>
      <c r="D243" s="14">
        <v>1</v>
      </c>
      <c r="E243" s="17">
        <v>2</v>
      </c>
      <c r="F243" s="25">
        <v>5</v>
      </c>
    </row>
    <row r="244" spans="2:6" x14ac:dyDescent="0.25">
      <c r="B244" s="42" t="s">
        <v>3</v>
      </c>
      <c r="C244" s="17">
        <v>8</v>
      </c>
      <c r="D244" s="14">
        <v>2</v>
      </c>
      <c r="E244" s="17">
        <v>2</v>
      </c>
      <c r="F244" s="25">
        <v>12</v>
      </c>
    </row>
    <row r="245" spans="2:6" x14ac:dyDescent="0.25">
      <c r="B245" s="15" t="s">
        <v>5</v>
      </c>
      <c r="C245" s="17">
        <v>1</v>
      </c>
      <c r="D245" s="14">
        <v>0</v>
      </c>
      <c r="E245" s="16">
        <v>0</v>
      </c>
      <c r="F245" s="25">
        <v>1</v>
      </c>
    </row>
    <row r="246" spans="2:6" x14ac:dyDescent="0.25">
      <c r="B246" s="15" t="s">
        <v>4</v>
      </c>
      <c r="C246" s="17">
        <v>7</v>
      </c>
      <c r="D246" s="14">
        <v>2</v>
      </c>
      <c r="E246" s="17">
        <v>2</v>
      </c>
      <c r="F246" s="25">
        <v>11</v>
      </c>
    </row>
    <row r="247" spans="2:6" x14ac:dyDescent="0.25">
      <c r="B247" s="42" t="s">
        <v>7</v>
      </c>
      <c r="C247" s="17">
        <v>4</v>
      </c>
      <c r="D247" s="14">
        <v>2</v>
      </c>
      <c r="E247" s="16">
        <v>0</v>
      </c>
      <c r="F247" s="25">
        <v>6</v>
      </c>
    </row>
    <row r="248" spans="2:6" x14ac:dyDescent="0.25">
      <c r="B248" s="42" t="s">
        <v>20</v>
      </c>
      <c r="C248" s="17">
        <v>0</v>
      </c>
      <c r="D248" s="14">
        <v>2</v>
      </c>
      <c r="E248" s="16">
        <v>0</v>
      </c>
      <c r="F248" s="25">
        <v>2</v>
      </c>
    </row>
    <row r="249" spans="2:6" x14ac:dyDescent="0.25">
      <c r="B249" s="15" t="s">
        <v>5</v>
      </c>
      <c r="C249" s="17">
        <v>0</v>
      </c>
      <c r="D249" s="13">
        <v>0</v>
      </c>
      <c r="E249" s="16">
        <v>0</v>
      </c>
      <c r="F249" s="25">
        <v>0</v>
      </c>
    </row>
    <row r="250" spans="2:6" ht="14.4" thickBot="1" x14ac:dyDescent="0.3">
      <c r="B250" s="44" t="s">
        <v>4</v>
      </c>
      <c r="C250" s="18">
        <v>0</v>
      </c>
      <c r="D250" s="45">
        <v>2</v>
      </c>
      <c r="E250" s="49">
        <v>0</v>
      </c>
      <c r="F250" s="56">
        <v>2</v>
      </c>
    </row>
    <row r="251" spans="2:6" x14ac:dyDescent="0.25">
      <c r="B251" s="26" t="s">
        <v>54</v>
      </c>
      <c r="C251" s="3">
        <f>C238/C229</f>
        <v>0.72857142857142854</v>
      </c>
      <c r="D251" s="3">
        <f t="shared" ref="D251:F251" si="37">D238/D229</f>
        <v>0.85507246376811596</v>
      </c>
      <c r="E251" s="3">
        <f t="shared" si="37"/>
        <v>0.94318181818181823</v>
      </c>
      <c r="F251" s="3">
        <f t="shared" si="37"/>
        <v>0.85022026431718056</v>
      </c>
    </row>
    <row r="252" spans="2:6" ht="14.4" thickBot="1" x14ac:dyDescent="0.3">
      <c r="B252" s="27" t="s">
        <v>55</v>
      </c>
      <c r="C252" s="5">
        <f>C238/(C229-C231-C232-C236-C240-C241-C242-C245-C247-C249)</f>
        <v>0.85</v>
      </c>
      <c r="D252" s="5">
        <f t="shared" ref="D252:F252" si="38">D238/(D229-D231-D232-D236-D240-D241-D242-D245-D247-D249)</f>
        <v>0.921875</v>
      </c>
      <c r="E252" s="5">
        <f t="shared" si="38"/>
        <v>0.95402298850574707</v>
      </c>
      <c r="F252" s="5">
        <f t="shared" si="38"/>
        <v>0.91469194312796209</v>
      </c>
    </row>
    <row r="253" spans="2:6" ht="14.4" thickBot="1" x14ac:dyDescent="0.3">
      <c r="B253" s="10"/>
      <c r="C253" s="8"/>
      <c r="D253" s="8"/>
      <c r="E253" s="38"/>
      <c r="F253" s="9"/>
    </row>
    <row r="254" spans="2:6" ht="14.4" thickBot="1" x14ac:dyDescent="0.3">
      <c r="B254" s="54" t="s">
        <v>26</v>
      </c>
      <c r="C254" s="28">
        <v>122</v>
      </c>
      <c r="D254" s="29">
        <v>137</v>
      </c>
      <c r="E254" s="28">
        <v>141</v>
      </c>
      <c r="F254" s="30">
        <v>400</v>
      </c>
    </row>
    <row r="255" spans="2:6" x14ac:dyDescent="0.25">
      <c r="B255" s="12" t="s">
        <v>19</v>
      </c>
      <c r="C255" s="16">
        <v>0</v>
      </c>
      <c r="D255" s="13">
        <v>17</v>
      </c>
      <c r="E255" s="16">
        <v>22</v>
      </c>
      <c r="F255" s="24">
        <f>SUM(C255:E255)</f>
        <v>39</v>
      </c>
    </row>
    <row r="256" spans="2:6" x14ac:dyDescent="0.25">
      <c r="B256" s="42" t="s">
        <v>18</v>
      </c>
      <c r="C256" s="17">
        <v>0</v>
      </c>
      <c r="D256" s="14">
        <v>17</v>
      </c>
      <c r="E256" s="17">
        <v>22</v>
      </c>
      <c r="F256" s="24">
        <f t="shared" ref="F256:F262" si="39">SUM(C256:E256)</f>
        <v>39</v>
      </c>
    </row>
    <row r="257" spans="2:6" x14ac:dyDescent="0.25">
      <c r="B257" s="12" t="s">
        <v>16</v>
      </c>
      <c r="C257" s="16">
        <v>92</v>
      </c>
      <c r="D257" s="13">
        <v>97</v>
      </c>
      <c r="E257" s="16">
        <v>97</v>
      </c>
      <c r="F257" s="24">
        <f t="shared" si="39"/>
        <v>286</v>
      </c>
    </row>
    <row r="258" spans="2:6" x14ac:dyDescent="0.25">
      <c r="B258" s="12" t="s">
        <v>17</v>
      </c>
      <c r="C258" s="16">
        <v>30</v>
      </c>
      <c r="D258" s="13">
        <v>23</v>
      </c>
      <c r="E258" s="16">
        <v>22</v>
      </c>
      <c r="F258" s="24">
        <f t="shared" si="39"/>
        <v>75</v>
      </c>
    </row>
    <row r="259" spans="2:6" x14ac:dyDescent="0.25">
      <c r="B259" s="42" t="s">
        <v>6</v>
      </c>
      <c r="C259" s="17">
        <v>14</v>
      </c>
      <c r="D259" s="14">
        <v>0</v>
      </c>
      <c r="E259" s="16">
        <v>0</v>
      </c>
      <c r="F259" s="24">
        <f t="shared" si="39"/>
        <v>14</v>
      </c>
    </row>
    <row r="260" spans="2:6" x14ac:dyDescent="0.25">
      <c r="B260" s="42" t="s">
        <v>18</v>
      </c>
      <c r="C260" s="17">
        <v>4</v>
      </c>
      <c r="D260" s="14">
        <v>23</v>
      </c>
      <c r="E260" s="17">
        <v>22</v>
      </c>
      <c r="F260" s="24">
        <f t="shared" si="39"/>
        <v>49</v>
      </c>
    </row>
    <row r="261" spans="2:6" x14ac:dyDescent="0.25">
      <c r="B261" s="42" t="s">
        <v>3</v>
      </c>
      <c r="C261" s="17">
        <v>12</v>
      </c>
      <c r="D261" s="13">
        <v>0</v>
      </c>
      <c r="E261" s="16">
        <v>0</v>
      </c>
      <c r="F261" s="24">
        <f t="shared" si="39"/>
        <v>12</v>
      </c>
    </row>
    <row r="262" spans="2:6" ht="14.4" thickBot="1" x14ac:dyDescent="0.3">
      <c r="B262" s="44" t="s">
        <v>4</v>
      </c>
      <c r="C262" s="18">
        <v>12</v>
      </c>
      <c r="D262" s="45">
        <v>0</v>
      </c>
      <c r="E262" s="49">
        <v>0</v>
      </c>
      <c r="F262" s="24">
        <f t="shared" si="39"/>
        <v>12</v>
      </c>
    </row>
    <row r="263" spans="2:6" x14ac:dyDescent="0.25">
      <c r="B263" s="26" t="s">
        <v>54</v>
      </c>
      <c r="C263" s="3">
        <f>C257/C254</f>
        <v>0.75409836065573765</v>
      </c>
      <c r="D263" s="3">
        <f t="shared" ref="D263:F263" si="40">D257/D254</f>
        <v>0.70802919708029199</v>
      </c>
      <c r="E263" s="3">
        <f t="shared" si="40"/>
        <v>0.68794326241134751</v>
      </c>
      <c r="F263" s="3">
        <f t="shared" si="40"/>
        <v>0.71499999999999997</v>
      </c>
    </row>
    <row r="264" spans="2:6" ht="14.4" thickBot="1" x14ac:dyDescent="0.3">
      <c r="B264" s="27" t="s">
        <v>55</v>
      </c>
      <c r="C264" s="5">
        <f>C257/(C254-C259)</f>
        <v>0.85185185185185186</v>
      </c>
      <c r="D264" s="5">
        <f t="shared" ref="D264:F264" si="41">D257/(D254-D259)</f>
        <v>0.70802919708029199</v>
      </c>
      <c r="E264" s="5">
        <f t="shared" si="41"/>
        <v>0.68794326241134751</v>
      </c>
      <c r="F264" s="5">
        <f t="shared" si="41"/>
        <v>0.7409326424870466</v>
      </c>
    </row>
    <row r="265" spans="2:6" ht="14.4" thickBot="1" x14ac:dyDescent="0.3">
      <c r="B265" s="10"/>
      <c r="C265" s="8"/>
      <c r="D265" s="8"/>
      <c r="E265" s="38"/>
      <c r="F265" s="9"/>
    </row>
    <row r="266" spans="2:6" ht="14.4" thickBot="1" x14ac:dyDescent="0.3">
      <c r="B266" s="54" t="s">
        <v>23</v>
      </c>
      <c r="C266" s="28">
        <v>123</v>
      </c>
      <c r="D266" s="29">
        <v>120</v>
      </c>
      <c r="E266" s="28">
        <v>123</v>
      </c>
      <c r="F266" s="30">
        <v>366</v>
      </c>
    </row>
    <row r="267" spans="2:6" x14ac:dyDescent="0.25">
      <c r="B267" s="12" t="s">
        <v>19</v>
      </c>
      <c r="C267" s="16">
        <v>1</v>
      </c>
      <c r="D267" s="13">
        <v>1</v>
      </c>
      <c r="E267" s="16">
        <v>2</v>
      </c>
      <c r="F267" s="24">
        <f>SUM(C267:E267)</f>
        <v>4</v>
      </c>
    </row>
    <row r="268" spans="2:6" x14ac:dyDescent="0.25">
      <c r="B268" s="42" t="s">
        <v>18</v>
      </c>
      <c r="C268" s="17">
        <v>1</v>
      </c>
      <c r="D268" s="14">
        <v>1</v>
      </c>
      <c r="E268" s="17">
        <v>2</v>
      </c>
      <c r="F268" s="24">
        <f t="shared" ref="F268:F273" si="42">SUM(C268:E268)</f>
        <v>4</v>
      </c>
    </row>
    <row r="269" spans="2:6" x14ac:dyDescent="0.25">
      <c r="B269" s="12" t="s">
        <v>16</v>
      </c>
      <c r="C269" s="16">
        <v>104</v>
      </c>
      <c r="D269" s="13">
        <v>104</v>
      </c>
      <c r="E269" s="16">
        <v>95</v>
      </c>
      <c r="F269" s="24">
        <f t="shared" si="42"/>
        <v>303</v>
      </c>
    </row>
    <row r="270" spans="2:6" x14ac:dyDescent="0.25">
      <c r="B270" s="12" t="s">
        <v>17</v>
      </c>
      <c r="C270" s="16">
        <v>18</v>
      </c>
      <c r="D270" s="13">
        <v>15</v>
      </c>
      <c r="E270" s="16">
        <v>26</v>
      </c>
      <c r="F270" s="24">
        <f t="shared" si="42"/>
        <v>59</v>
      </c>
    </row>
    <row r="271" spans="2:6" x14ac:dyDescent="0.25">
      <c r="B271" s="42" t="s">
        <v>18</v>
      </c>
      <c r="C271" s="17">
        <v>14</v>
      </c>
      <c r="D271" s="14">
        <v>15</v>
      </c>
      <c r="E271" s="17">
        <v>20</v>
      </c>
      <c r="F271" s="24">
        <f t="shared" si="42"/>
        <v>49</v>
      </c>
    </row>
    <row r="272" spans="2:6" x14ac:dyDescent="0.25">
      <c r="B272" s="42" t="s">
        <v>3</v>
      </c>
      <c r="C272" s="17">
        <v>4</v>
      </c>
      <c r="D272" s="13">
        <v>0</v>
      </c>
      <c r="E272" s="17">
        <v>6</v>
      </c>
      <c r="F272" s="24">
        <f t="shared" si="42"/>
        <v>10</v>
      </c>
    </row>
    <row r="273" spans="2:6" ht="14.4" thickBot="1" x14ac:dyDescent="0.3">
      <c r="B273" s="44" t="s">
        <v>4</v>
      </c>
      <c r="C273" s="18">
        <v>4</v>
      </c>
      <c r="D273" s="45">
        <v>0</v>
      </c>
      <c r="E273" s="18">
        <v>6</v>
      </c>
      <c r="F273" s="24">
        <f t="shared" si="42"/>
        <v>10</v>
      </c>
    </row>
    <row r="274" spans="2:6" x14ac:dyDescent="0.25">
      <c r="B274" s="47" t="s">
        <v>54</v>
      </c>
      <c r="C274" s="48">
        <f>C269/C266</f>
        <v>0.84552845528455289</v>
      </c>
      <c r="D274" s="48">
        <f t="shared" ref="D274:F274" si="43">D269/D266</f>
        <v>0.8666666666666667</v>
      </c>
      <c r="E274" s="48">
        <f t="shared" si="43"/>
        <v>0.77235772357723576</v>
      </c>
      <c r="F274" s="3">
        <f t="shared" si="43"/>
        <v>0.82786885245901642</v>
      </c>
    </row>
    <row r="275" spans="2:6" ht="14.4" thickBot="1" x14ac:dyDescent="0.3">
      <c r="B275" s="27" t="s">
        <v>55</v>
      </c>
      <c r="C275" s="5">
        <f>C269/(C266)</f>
        <v>0.84552845528455289</v>
      </c>
      <c r="D275" s="5">
        <f t="shared" ref="D275:F275" si="44">D269/(D266)</f>
        <v>0.8666666666666667</v>
      </c>
      <c r="E275" s="5">
        <f t="shared" si="44"/>
        <v>0.77235772357723576</v>
      </c>
      <c r="F275" s="5">
        <f t="shared" si="44"/>
        <v>0.82786885245901642</v>
      </c>
    </row>
    <row r="276" spans="2:6" ht="14.4" thickBot="1" x14ac:dyDescent="0.3">
      <c r="B276" s="10"/>
      <c r="C276" s="8"/>
      <c r="D276" s="8"/>
      <c r="E276" s="8"/>
      <c r="F276" s="9"/>
    </row>
    <row r="277" spans="2:6" ht="14.4" thickBot="1" x14ac:dyDescent="0.3">
      <c r="B277" s="54" t="s">
        <v>46</v>
      </c>
      <c r="C277" s="28">
        <v>48</v>
      </c>
      <c r="D277" s="29">
        <v>51</v>
      </c>
      <c r="E277" s="28">
        <v>52</v>
      </c>
      <c r="F277" s="30">
        <v>151</v>
      </c>
    </row>
    <row r="278" spans="2:6" x14ac:dyDescent="0.25">
      <c r="B278" s="12" t="s">
        <v>19</v>
      </c>
      <c r="C278" s="16">
        <v>0</v>
      </c>
      <c r="D278" s="13">
        <v>1</v>
      </c>
      <c r="E278" s="16">
        <v>0</v>
      </c>
      <c r="F278" s="41">
        <v>1</v>
      </c>
    </row>
    <row r="279" spans="2:6" x14ac:dyDescent="0.25">
      <c r="B279" s="42" t="s">
        <v>18</v>
      </c>
      <c r="C279" s="17">
        <v>0</v>
      </c>
      <c r="D279" s="14">
        <v>1</v>
      </c>
      <c r="E279" s="16">
        <v>0</v>
      </c>
      <c r="F279" s="43">
        <v>1</v>
      </c>
    </row>
    <row r="280" spans="2:6" x14ac:dyDescent="0.25">
      <c r="B280" s="12" t="s">
        <v>16</v>
      </c>
      <c r="C280" s="16">
        <v>22</v>
      </c>
      <c r="D280" s="13">
        <v>20</v>
      </c>
      <c r="E280" s="16">
        <v>27</v>
      </c>
      <c r="F280" s="41">
        <v>69</v>
      </c>
    </row>
    <row r="281" spans="2:6" x14ac:dyDescent="0.25">
      <c r="B281" s="12" t="s">
        <v>17</v>
      </c>
      <c r="C281" s="16">
        <v>26</v>
      </c>
      <c r="D281" s="13">
        <v>30</v>
      </c>
      <c r="E281" s="16">
        <v>25</v>
      </c>
      <c r="F281" s="41">
        <v>81</v>
      </c>
    </row>
    <row r="282" spans="2:6" ht="14.4" thickBot="1" x14ac:dyDescent="0.3">
      <c r="B282" s="51" t="s">
        <v>18</v>
      </c>
      <c r="C282" s="18">
        <v>26</v>
      </c>
      <c r="D282" s="45">
        <v>30</v>
      </c>
      <c r="E282" s="18">
        <v>25</v>
      </c>
      <c r="F282" s="46">
        <v>81</v>
      </c>
    </row>
    <row r="283" spans="2:6" x14ac:dyDescent="0.25">
      <c r="B283" s="47" t="s">
        <v>54</v>
      </c>
      <c r="C283" s="48">
        <f>C280/C277</f>
        <v>0.45833333333333331</v>
      </c>
      <c r="D283" s="48">
        <f t="shared" ref="D283:F283" si="45">D280/D277</f>
        <v>0.39215686274509803</v>
      </c>
      <c r="E283" s="48">
        <f t="shared" si="45"/>
        <v>0.51923076923076927</v>
      </c>
      <c r="F283" s="48">
        <f t="shared" si="45"/>
        <v>0.45695364238410596</v>
      </c>
    </row>
    <row r="284" spans="2:6" ht="14.4" thickBot="1" x14ac:dyDescent="0.3">
      <c r="B284" s="27" t="s">
        <v>55</v>
      </c>
      <c r="C284" s="5">
        <f>C280/(C277)</f>
        <v>0.45833333333333331</v>
      </c>
      <c r="D284" s="5">
        <f t="shared" ref="D284:F284" si="46">D280/(D277)</f>
        <v>0.39215686274509803</v>
      </c>
      <c r="E284" s="5">
        <f t="shared" si="46"/>
        <v>0.51923076923076927</v>
      </c>
      <c r="F284" s="5">
        <f t="shared" si="46"/>
        <v>0.45695364238410596</v>
      </c>
    </row>
    <row r="285" spans="2:6" ht="14.4" thickBot="1" x14ac:dyDescent="0.3">
      <c r="B285" s="40"/>
      <c r="C285" s="8"/>
      <c r="D285" s="8"/>
      <c r="E285" s="8"/>
      <c r="F285" s="9"/>
    </row>
    <row r="286" spans="2:6" ht="14.4" thickBot="1" x14ac:dyDescent="0.3">
      <c r="B286" s="54" t="s">
        <v>35</v>
      </c>
      <c r="C286" s="28">
        <v>30</v>
      </c>
      <c r="D286" s="29">
        <v>30</v>
      </c>
      <c r="E286" s="28">
        <v>30</v>
      </c>
      <c r="F286" s="30">
        <v>90</v>
      </c>
    </row>
    <row r="287" spans="2:6" x14ac:dyDescent="0.25">
      <c r="B287" s="12" t="s">
        <v>19</v>
      </c>
      <c r="C287" s="16">
        <v>1</v>
      </c>
      <c r="D287" s="13">
        <v>3</v>
      </c>
      <c r="E287" s="16">
        <v>6</v>
      </c>
      <c r="F287" s="24">
        <v>10</v>
      </c>
    </row>
    <row r="288" spans="2:6" x14ac:dyDescent="0.25">
      <c r="B288" s="42" t="s">
        <v>18</v>
      </c>
      <c r="C288" s="17">
        <v>1</v>
      </c>
      <c r="D288" s="14">
        <v>3</v>
      </c>
      <c r="E288" s="17">
        <v>6</v>
      </c>
      <c r="F288" s="25">
        <v>10</v>
      </c>
    </row>
    <row r="289" spans="2:6" x14ac:dyDescent="0.25">
      <c r="B289" s="12" t="s">
        <v>16</v>
      </c>
      <c r="C289" s="16">
        <v>8</v>
      </c>
      <c r="D289" s="13">
        <v>22</v>
      </c>
      <c r="E289" s="16">
        <v>16</v>
      </c>
      <c r="F289" s="24">
        <v>46</v>
      </c>
    </row>
    <row r="290" spans="2:6" x14ac:dyDescent="0.25">
      <c r="B290" s="12" t="s">
        <v>17</v>
      </c>
      <c r="C290" s="16">
        <v>21</v>
      </c>
      <c r="D290" s="13">
        <v>5</v>
      </c>
      <c r="E290" s="16">
        <v>8</v>
      </c>
      <c r="F290" s="24">
        <v>34</v>
      </c>
    </row>
    <row r="291" spans="2:6" ht="14.4" thickBot="1" x14ac:dyDescent="0.3">
      <c r="B291" s="42" t="s">
        <v>18</v>
      </c>
      <c r="C291" s="17">
        <v>21</v>
      </c>
      <c r="D291" s="14">
        <v>5</v>
      </c>
      <c r="E291" s="17">
        <v>8</v>
      </c>
      <c r="F291" s="25">
        <v>34</v>
      </c>
    </row>
    <row r="292" spans="2:6" x14ac:dyDescent="0.25">
      <c r="B292" s="26" t="s">
        <v>54</v>
      </c>
      <c r="C292" s="3">
        <f>C289/C286</f>
        <v>0.26666666666666666</v>
      </c>
      <c r="D292" s="3">
        <f t="shared" ref="D292:F292" si="47">D289/D286</f>
        <v>0.73333333333333328</v>
      </c>
      <c r="E292" s="3">
        <f t="shared" si="47"/>
        <v>0.53333333333333333</v>
      </c>
      <c r="F292" s="3">
        <f t="shared" si="47"/>
        <v>0.51111111111111107</v>
      </c>
    </row>
    <row r="293" spans="2:6" ht="14.4" thickBot="1" x14ac:dyDescent="0.3">
      <c r="B293" s="27" t="s">
        <v>55</v>
      </c>
      <c r="C293" s="5">
        <f>C289/(C286)</f>
        <v>0.26666666666666666</v>
      </c>
      <c r="D293" s="5">
        <f t="shared" ref="D293:F293" si="48">D289/(D286)</f>
        <v>0.73333333333333328</v>
      </c>
      <c r="E293" s="5">
        <f t="shared" si="48"/>
        <v>0.53333333333333333</v>
      </c>
      <c r="F293" s="5">
        <f t="shared" si="48"/>
        <v>0.51111111111111107</v>
      </c>
    </row>
    <row r="294" spans="2:6" ht="14.4" thickBot="1" x14ac:dyDescent="0.3">
      <c r="B294" s="52"/>
      <c r="C294" s="53"/>
      <c r="D294" s="53"/>
      <c r="E294" s="53"/>
      <c r="F294" s="53"/>
    </row>
    <row r="295" spans="2:6" ht="14.4" thickBot="1" x14ac:dyDescent="0.3">
      <c r="B295" s="54" t="s">
        <v>39</v>
      </c>
      <c r="C295" s="28">
        <v>4</v>
      </c>
      <c r="D295" s="29">
        <v>5</v>
      </c>
      <c r="E295" s="29">
        <v>4</v>
      </c>
      <c r="F295" s="31">
        <v>13</v>
      </c>
    </row>
    <row r="296" spans="2:6" ht="14.4" thickBot="1" x14ac:dyDescent="0.3">
      <c r="B296" s="12" t="s">
        <v>16</v>
      </c>
      <c r="C296" s="16">
        <v>4</v>
      </c>
      <c r="D296" s="13">
        <v>5</v>
      </c>
      <c r="E296" s="13">
        <v>4</v>
      </c>
      <c r="F296" s="34">
        <v>13</v>
      </c>
    </row>
    <row r="297" spans="2:6" x14ac:dyDescent="0.25">
      <c r="B297" s="26" t="s">
        <v>54</v>
      </c>
      <c r="C297" s="3">
        <f>C296/C295</f>
        <v>1</v>
      </c>
      <c r="D297" s="3">
        <f t="shared" ref="D297:F297" si="49">D296/D295</f>
        <v>1</v>
      </c>
      <c r="E297" s="3">
        <f t="shared" si="49"/>
        <v>1</v>
      </c>
      <c r="F297" s="3">
        <f t="shared" si="49"/>
        <v>1</v>
      </c>
    </row>
    <row r="298" spans="2:6" ht="14.4" thickBot="1" x14ac:dyDescent="0.3">
      <c r="B298" s="27" t="s">
        <v>55</v>
      </c>
      <c r="C298" s="5">
        <f>C296/C295</f>
        <v>1</v>
      </c>
      <c r="D298" s="5">
        <f t="shared" ref="D298:F298" si="50">D296/D295</f>
        <v>1</v>
      </c>
      <c r="E298" s="5">
        <f t="shared" si="50"/>
        <v>1</v>
      </c>
      <c r="F298" s="5">
        <f t="shared" si="50"/>
        <v>1</v>
      </c>
    </row>
    <row r="299" spans="2:6" ht="14.4" thickBot="1" x14ac:dyDescent="0.3">
      <c r="B299" s="37"/>
      <c r="C299" s="38"/>
      <c r="D299" s="38"/>
      <c r="E299" s="38"/>
      <c r="F299" s="39"/>
    </row>
    <row r="300" spans="2:6" ht="14.4" thickBot="1" x14ac:dyDescent="0.3">
      <c r="B300" s="54" t="s">
        <v>30</v>
      </c>
      <c r="C300" s="28">
        <v>71</v>
      </c>
      <c r="D300" s="29">
        <v>84</v>
      </c>
      <c r="E300" s="28">
        <v>107</v>
      </c>
      <c r="F300" s="30">
        <v>262</v>
      </c>
    </row>
    <row r="301" spans="2:6" x14ac:dyDescent="0.25">
      <c r="B301" s="12" t="s">
        <v>19</v>
      </c>
      <c r="C301" s="16">
        <v>1</v>
      </c>
      <c r="D301" s="13">
        <v>6</v>
      </c>
      <c r="E301" s="16">
        <v>2</v>
      </c>
      <c r="F301" s="24">
        <v>9</v>
      </c>
    </row>
    <row r="302" spans="2:6" x14ac:dyDescent="0.25">
      <c r="B302" s="42" t="s">
        <v>18</v>
      </c>
      <c r="C302" s="17">
        <v>1</v>
      </c>
      <c r="D302" s="14">
        <v>6</v>
      </c>
      <c r="E302" s="17">
        <v>2</v>
      </c>
      <c r="F302" s="25">
        <v>9</v>
      </c>
    </row>
    <row r="303" spans="2:6" x14ac:dyDescent="0.25">
      <c r="B303" s="12" t="s">
        <v>16</v>
      </c>
      <c r="C303" s="16">
        <v>50</v>
      </c>
      <c r="D303" s="13">
        <v>46</v>
      </c>
      <c r="E303" s="16">
        <v>70</v>
      </c>
      <c r="F303" s="24">
        <v>166</v>
      </c>
    </row>
    <row r="304" spans="2:6" x14ac:dyDescent="0.25">
      <c r="B304" s="12" t="s">
        <v>17</v>
      </c>
      <c r="C304" s="16">
        <v>20</v>
      </c>
      <c r="D304" s="13">
        <v>32</v>
      </c>
      <c r="E304" s="16">
        <v>35</v>
      </c>
      <c r="F304" s="24">
        <v>87</v>
      </c>
    </row>
    <row r="305" spans="2:6" ht="14.4" thickBot="1" x14ac:dyDescent="0.3">
      <c r="B305" s="42" t="s">
        <v>18</v>
      </c>
      <c r="C305" s="18">
        <v>20</v>
      </c>
      <c r="D305" s="14">
        <v>32</v>
      </c>
      <c r="E305" s="18">
        <v>35</v>
      </c>
      <c r="F305" s="25">
        <v>87</v>
      </c>
    </row>
    <row r="306" spans="2:6" x14ac:dyDescent="0.25">
      <c r="B306" s="26" t="s">
        <v>54</v>
      </c>
      <c r="C306" s="3">
        <f>C303/C300</f>
        <v>0.70422535211267601</v>
      </c>
      <c r="D306" s="3">
        <f t="shared" ref="D306:F306" si="51">D303/D300</f>
        <v>0.54761904761904767</v>
      </c>
      <c r="E306" s="3">
        <f t="shared" si="51"/>
        <v>0.65420560747663548</v>
      </c>
      <c r="F306" s="3">
        <f t="shared" si="51"/>
        <v>0.63358778625954193</v>
      </c>
    </row>
    <row r="307" spans="2:6" ht="14.4" thickBot="1" x14ac:dyDescent="0.3">
      <c r="B307" s="27" t="s">
        <v>55</v>
      </c>
      <c r="C307" s="5">
        <f>C303/(C300)</f>
        <v>0.70422535211267601</v>
      </c>
      <c r="D307" s="5">
        <f t="shared" ref="D307:F307" si="52">D303/(D300)</f>
        <v>0.54761904761904767</v>
      </c>
      <c r="E307" s="5">
        <f t="shared" si="52"/>
        <v>0.65420560747663548</v>
      </c>
      <c r="F307" s="5">
        <f t="shared" si="52"/>
        <v>0.63358778625954193</v>
      </c>
    </row>
    <row r="308" spans="2:6" ht="14.4" thickBot="1" x14ac:dyDescent="0.3">
      <c r="B308" s="40"/>
      <c r="C308" s="8"/>
      <c r="D308" s="8"/>
      <c r="E308" s="8"/>
      <c r="F308" s="9"/>
    </row>
    <row r="309" spans="2:6" ht="14.4" thickBot="1" x14ac:dyDescent="0.3">
      <c r="B309" s="54" t="s">
        <v>24</v>
      </c>
      <c r="C309" s="28">
        <v>123</v>
      </c>
      <c r="D309" s="29">
        <v>98</v>
      </c>
      <c r="E309" s="28">
        <v>146</v>
      </c>
      <c r="F309" s="30">
        <v>367</v>
      </c>
    </row>
    <row r="310" spans="2:6" x14ac:dyDescent="0.25">
      <c r="B310" s="12" t="s">
        <v>19</v>
      </c>
      <c r="C310" s="16">
        <v>7</v>
      </c>
      <c r="D310" s="13">
        <v>12</v>
      </c>
      <c r="E310" s="16">
        <v>8</v>
      </c>
      <c r="F310" s="24">
        <f>SUM(C310:E310)</f>
        <v>27</v>
      </c>
    </row>
    <row r="311" spans="2:6" x14ac:dyDescent="0.25">
      <c r="B311" s="42" t="s">
        <v>18</v>
      </c>
      <c r="C311" s="17">
        <v>7</v>
      </c>
      <c r="D311" s="14">
        <v>12</v>
      </c>
      <c r="E311" s="17">
        <v>8</v>
      </c>
      <c r="F311" s="24">
        <f t="shared" ref="F311:F319" si="53">SUM(C311:E311)</f>
        <v>27</v>
      </c>
    </row>
    <row r="312" spans="2:6" x14ac:dyDescent="0.25">
      <c r="B312" s="12" t="s">
        <v>16</v>
      </c>
      <c r="C312" s="16">
        <v>98</v>
      </c>
      <c r="D312" s="13">
        <v>84</v>
      </c>
      <c r="E312" s="16">
        <v>129</v>
      </c>
      <c r="F312" s="24">
        <f t="shared" si="53"/>
        <v>311</v>
      </c>
    </row>
    <row r="313" spans="2:6" x14ac:dyDescent="0.25">
      <c r="B313" s="12" t="s">
        <v>17</v>
      </c>
      <c r="C313" s="16">
        <v>18</v>
      </c>
      <c r="D313" s="13">
        <v>2</v>
      </c>
      <c r="E313" s="16">
        <v>9</v>
      </c>
      <c r="F313" s="24">
        <f t="shared" si="53"/>
        <v>29</v>
      </c>
    </row>
    <row r="314" spans="2:6" x14ac:dyDescent="0.25">
      <c r="B314" s="42" t="s">
        <v>6</v>
      </c>
      <c r="C314" s="17">
        <v>3</v>
      </c>
      <c r="D314" s="13">
        <v>0</v>
      </c>
      <c r="E314" s="16">
        <v>0</v>
      </c>
      <c r="F314" s="24">
        <f t="shared" si="53"/>
        <v>3</v>
      </c>
    </row>
    <row r="315" spans="2:6" x14ac:dyDescent="0.25">
      <c r="B315" s="42" t="s">
        <v>18</v>
      </c>
      <c r="C315" s="17">
        <v>8</v>
      </c>
      <c r="D315" s="14">
        <v>2</v>
      </c>
      <c r="E315" s="17">
        <v>9</v>
      </c>
      <c r="F315" s="24">
        <f t="shared" si="53"/>
        <v>19</v>
      </c>
    </row>
    <row r="316" spans="2:6" x14ac:dyDescent="0.25">
      <c r="B316" s="42" t="s">
        <v>3</v>
      </c>
      <c r="C316" s="17">
        <v>5</v>
      </c>
      <c r="D316" s="14">
        <v>0</v>
      </c>
      <c r="E316" s="16">
        <v>0</v>
      </c>
      <c r="F316" s="24">
        <f t="shared" si="53"/>
        <v>5</v>
      </c>
    </row>
    <row r="317" spans="2:6" x14ac:dyDescent="0.25">
      <c r="B317" s="15" t="s">
        <v>4</v>
      </c>
      <c r="C317" s="17">
        <v>5</v>
      </c>
      <c r="D317" s="13">
        <v>0</v>
      </c>
      <c r="E317" s="16">
        <v>0</v>
      </c>
      <c r="F317" s="24">
        <f t="shared" si="53"/>
        <v>5</v>
      </c>
    </row>
    <row r="318" spans="2:6" x14ac:dyDescent="0.25">
      <c r="B318" s="42" t="s">
        <v>20</v>
      </c>
      <c r="C318" s="17">
        <v>2</v>
      </c>
      <c r="D318" s="14">
        <v>0</v>
      </c>
      <c r="E318" s="16">
        <v>0</v>
      </c>
      <c r="F318" s="24">
        <f t="shared" si="53"/>
        <v>2</v>
      </c>
    </row>
    <row r="319" spans="2:6" ht="14.4" thickBot="1" x14ac:dyDescent="0.3">
      <c r="B319" s="44" t="s">
        <v>4</v>
      </c>
      <c r="C319" s="18">
        <v>2</v>
      </c>
      <c r="D319" s="50">
        <v>0</v>
      </c>
      <c r="E319" s="49">
        <v>0</v>
      </c>
      <c r="F319" s="24">
        <f t="shared" si="53"/>
        <v>2</v>
      </c>
    </row>
    <row r="320" spans="2:6" x14ac:dyDescent="0.25">
      <c r="B320" s="26" t="s">
        <v>54</v>
      </c>
      <c r="C320" s="3">
        <f>C312/C309</f>
        <v>0.7967479674796748</v>
      </c>
      <c r="D320" s="3">
        <f t="shared" ref="D320:F320" si="54">D312/D309</f>
        <v>0.8571428571428571</v>
      </c>
      <c r="E320" s="3">
        <f t="shared" si="54"/>
        <v>0.88356164383561642</v>
      </c>
      <c r="F320" s="3">
        <f t="shared" si="54"/>
        <v>0.84741144414168934</v>
      </c>
    </row>
    <row r="321" spans="2:6" ht="14.4" thickBot="1" x14ac:dyDescent="0.3">
      <c r="B321" s="27" t="s">
        <v>55</v>
      </c>
      <c r="C321" s="5">
        <f>C312/(C309-C314)</f>
        <v>0.81666666666666665</v>
      </c>
      <c r="D321" s="5">
        <f t="shared" ref="D321:F321" si="55">D312/(D309-D314)</f>
        <v>0.8571428571428571</v>
      </c>
      <c r="E321" s="5">
        <f t="shared" si="55"/>
        <v>0.88356164383561642</v>
      </c>
      <c r="F321" s="5">
        <f t="shared" si="55"/>
        <v>0.85439560439560436</v>
      </c>
    </row>
    <row r="322" spans="2:6" ht="14.4" thickBot="1" x14ac:dyDescent="0.3">
      <c r="B322" s="10"/>
      <c r="C322" s="8"/>
      <c r="D322" s="38"/>
      <c r="E322" s="38"/>
      <c r="F322" s="9"/>
    </row>
    <row r="323" spans="2:6" ht="14.4" thickBot="1" x14ac:dyDescent="0.3">
      <c r="B323" s="54" t="s">
        <v>11</v>
      </c>
      <c r="C323" s="28">
        <v>62</v>
      </c>
      <c r="D323" s="29">
        <v>60</v>
      </c>
      <c r="E323" s="28">
        <v>62</v>
      </c>
      <c r="F323" s="30">
        <v>184</v>
      </c>
    </row>
    <row r="324" spans="2:6" x14ac:dyDescent="0.25">
      <c r="B324" s="12" t="s">
        <v>19</v>
      </c>
      <c r="C324" s="16">
        <v>0</v>
      </c>
      <c r="D324" s="13">
        <v>0</v>
      </c>
      <c r="E324" s="16">
        <v>1</v>
      </c>
      <c r="F324" s="24">
        <v>1</v>
      </c>
    </row>
    <row r="325" spans="2:6" x14ac:dyDescent="0.25">
      <c r="B325" s="42" t="s">
        <v>3</v>
      </c>
      <c r="C325" s="17">
        <v>0</v>
      </c>
      <c r="D325" s="13">
        <v>0</v>
      </c>
      <c r="E325" s="17">
        <v>1</v>
      </c>
      <c r="F325" s="25">
        <v>1</v>
      </c>
    </row>
    <row r="326" spans="2:6" x14ac:dyDescent="0.25">
      <c r="B326" s="15" t="s">
        <v>4</v>
      </c>
      <c r="C326" s="16">
        <v>0</v>
      </c>
      <c r="D326" s="13">
        <v>0</v>
      </c>
      <c r="E326" s="17">
        <v>1</v>
      </c>
      <c r="F326" s="25">
        <v>1</v>
      </c>
    </row>
    <row r="327" spans="2:6" x14ac:dyDescent="0.25">
      <c r="B327" s="12" t="s">
        <v>16</v>
      </c>
      <c r="C327" s="16">
        <v>28</v>
      </c>
      <c r="D327" s="13">
        <v>20</v>
      </c>
      <c r="E327" s="16">
        <v>21</v>
      </c>
      <c r="F327" s="24">
        <v>69</v>
      </c>
    </row>
    <row r="328" spans="2:6" x14ac:dyDescent="0.25">
      <c r="B328" s="12" t="s">
        <v>17</v>
      </c>
      <c r="C328" s="16">
        <v>34</v>
      </c>
      <c r="D328" s="13">
        <v>40</v>
      </c>
      <c r="E328" s="16">
        <v>40</v>
      </c>
      <c r="F328" s="24">
        <v>114</v>
      </c>
    </row>
    <row r="329" spans="2:6" x14ac:dyDescent="0.25">
      <c r="B329" s="42" t="s">
        <v>6</v>
      </c>
      <c r="C329" s="17">
        <v>0</v>
      </c>
      <c r="D329" s="13">
        <v>0</v>
      </c>
      <c r="E329" s="17">
        <v>1</v>
      </c>
      <c r="F329" s="25">
        <v>1</v>
      </c>
    </row>
    <row r="330" spans="2:6" x14ac:dyDescent="0.25">
      <c r="B330" s="42" t="s">
        <v>18</v>
      </c>
      <c r="C330" s="17">
        <v>32</v>
      </c>
      <c r="D330" s="14">
        <v>40</v>
      </c>
      <c r="E330" s="17">
        <v>36</v>
      </c>
      <c r="F330" s="25">
        <v>108</v>
      </c>
    </row>
    <row r="331" spans="2:6" x14ac:dyDescent="0.25">
      <c r="B331" s="42" t="s">
        <v>3</v>
      </c>
      <c r="C331" s="17">
        <v>2</v>
      </c>
      <c r="D331" s="13">
        <v>0</v>
      </c>
      <c r="E331" s="17">
        <v>3</v>
      </c>
      <c r="F331" s="25">
        <v>5</v>
      </c>
    </row>
    <row r="332" spans="2:6" ht="14.4" thickBot="1" x14ac:dyDescent="0.3">
      <c r="B332" s="44" t="s">
        <v>4</v>
      </c>
      <c r="C332" s="18">
        <v>2</v>
      </c>
      <c r="D332" s="50">
        <v>0</v>
      </c>
      <c r="E332" s="18">
        <v>3</v>
      </c>
      <c r="F332" s="56">
        <v>5</v>
      </c>
    </row>
    <row r="333" spans="2:6" x14ac:dyDescent="0.25">
      <c r="B333" s="26" t="s">
        <v>54</v>
      </c>
      <c r="C333" s="3">
        <f>C327/C323</f>
        <v>0.45161290322580644</v>
      </c>
      <c r="D333" s="3">
        <f t="shared" ref="D333:F333" si="56">D327/D323</f>
        <v>0.33333333333333331</v>
      </c>
      <c r="E333" s="3">
        <f t="shared" si="56"/>
        <v>0.33870967741935482</v>
      </c>
      <c r="F333" s="3">
        <f t="shared" si="56"/>
        <v>0.375</v>
      </c>
    </row>
    <row r="334" spans="2:6" ht="14.4" thickBot="1" x14ac:dyDescent="0.3">
      <c r="B334" s="27" t="s">
        <v>55</v>
      </c>
      <c r="C334" s="5">
        <f>C327/(C323-C329)</f>
        <v>0.45161290322580644</v>
      </c>
      <c r="D334" s="5">
        <f t="shared" ref="D334:F334" si="57">D327/(D323-D329)</f>
        <v>0.33333333333333331</v>
      </c>
      <c r="E334" s="5">
        <f t="shared" si="57"/>
        <v>0.34426229508196721</v>
      </c>
      <c r="F334" s="5">
        <f t="shared" si="57"/>
        <v>0.37704918032786883</v>
      </c>
    </row>
    <row r="335" spans="2:6" ht="14.4" thickBot="1" x14ac:dyDescent="0.3">
      <c r="B335" s="10"/>
      <c r="C335" s="8"/>
      <c r="D335" s="38"/>
      <c r="E335" s="8"/>
      <c r="F335" s="9"/>
    </row>
    <row r="336" spans="2:6" ht="14.4" thickBot="1" x14ac:dyDescent="0.3">
      <c r="B336" s="54" t="s">
        <v>48</v>
      </c>
      <c r="C336" s="28">
        <v>13</v>
      </c>
      <c r="D336" s="29">
        <v>17</v>
      </c>
      <c r="E336" s="28">
        <v>13</v>
      </c>
      <c r="F336" s="30">
        <v>43</v>
      </c>
    </row>
    <row r="337" spans="2:6" x14ac:dyDescent="0.25">
      <c r="B337" s="12" t="s">
        <v>19</v>
      </c>
      <c r="C337" s="16">
        <v>1</v>
      </c>
      <c r="D337" s="13">
        <v>5</v>
      </c>
      <c r="E337" s="16">
        <v>0</v>
      </c>
      <c r="F337" s="24">
        <v>6</v>
      </c>
    </row>
    <row r="338" spans="2:6" x14ac:dyDescent="0.25">
      <c r="B338" s="42" t="s">
        <v>6</v>
      </c>
      <c r="C338" s="17">
        <v>1</v>
      </c>
      <c r="D338" s="14">
        <v>1</v>
      </c>
      <c r="E338" s="16">
        <v>0</v>
      </c>
      <c r="F338" s="25">
        <v>2</v>
      </c>
    </row>
    <row r="339" spans="2:6" x14ac:dyDescent="0.25">
      <c r="B339" s="42" t="s">
        <v>18</v>
      </c>
      <c r="C339" s="16">
        <v>0</v>
      </c>
      <c r="D339" s="14">
        <v>4</v>
      </c>
      <c r="E339" s="16">
        <v>0</v>
      </c>
      <c r="F339" s="25">
        <v>4</v>
      </c>
    </row>
    <row r="340" spans="2:6" x14ac:dyDescent="0.25">
      <c r="B340" s="12" t="s">
        <v>16</v>
      </c>
      <c r="C340" s="16">
        <v>6</v>
      </c>
      <c r="D340" s="13">
        <v>4</v>
      </c>
      <c r="E340" s="16">
        <v>4</v>
      </c>
      <c r="F340" s="24">
        <v>14</v>
      </c>
    </row>
    <row r="341" spans="2:6" x14ac:dyDescent="0.25">
      <c r="B341" s="12" t="s">
        <v>17</v>
      </c>
      <c r="C341" s="16">
        <v>6</v>
      </c>
      <c r="D341" s="13">
        <v>8</v>
      </c>
      <c r="E341" s="16">
        <v>9</v>
      </c>
      <c r="F341" s="24">
        <v>23</v>
      </c>
    </row>
    <row r="342" spans="2:6" x14ac:dyDescent="0.25">
      <c r="B342" s="42" t="s">
        <v>6</v>
      </c>
      <c r="C342" s="17">
        <v>1</v>
      </c>
      <c r="D342" s="14">
        <v>2</v>
      </c>
      <c r="E342" s="16">
        <v>0</v>
      </c>
      <c r="F342" s="25">
        <v>3</v>
      </c>
    </row>
    <row r="343" spans="2:6" x14ac:dyDescent="0.25">
      <c r="B343" s="42" t="s">
        <v>18</v>
      </c>
      <c r="C343" s="17">
        <v>0</v>
      </c>
      <c r="D343" s="13">
        <v>0</v>
      </c>
      <c r="E343" s="17">
        <v>4</v>
      </c>
      <c r="F343" s="25">
        <v>4</v>
      </c>
    </row>
    <row r="344" spans="2:6" x14ac:dyDescent="0.25">
      <c r="B344" s="42" t="s">
        <v>3</v>
      </c>
      <c r="C344" s="17">
        <v>5</v>
      </c>
      <c r="D344" s="14">
        <v>5</v>
      </c>
      <c r="E344" s="17">
        <v>5</v>
      </c>
      <c r="F344" s="25">
        <v>15</v>
      </c>
    </row>
    <row r="345" spans="2:6" x14ac:dyDescent="0.25">
      <c r="B345" s="15" t="s">
        <v>4</v>
      </c>
      <c r="C345" s="17">
        <v>5</v>
      </c>
      <c r="D345" s="14">
        <v>5</v>
      </c>
      <c r="E345" s="17">
        <v>5</v>
      </c>
      <c r="F345" s="25">
        <v>15</v>
      </c>
    </row>
    <row r="346" spans="2:6" x14ac:dyDescent="0.25">
      <c r="B346" s="42" t="s">
        <v>20</v>
      </c>
      <c r="C346" s="16">
        <v>0</v>
      </c>
      <c r="D346" s="14">
        <v>1</v>
      </c>
      <c r="E346" s="16">
        <v>0</v>
      </c>
      <c r="F346" s="25">
        <v>1</v>
      </c>
    </row>
    <row r="347" spans="2:6" ht="14.4" thickBot="1" x14ac:dyDescent="0.3">
      <c r="B347" s="44" t="s">
        <v>4</v>
      </c>
      <c r="C347" s="18">
        <v>0</v>
      </c>
      <c r="D347" s="45">
        <v>1</v>
      </c>
      <c r="E347" s="49">
        <v>0</v>
      </c>
      <c r="F347" s="56">
        <v>1</v>
      </c>
    </row>
    <row r="348" spans="2:6" x14ac:dyDescent="0.25">
      <c r="B348" s="26" t="s">
        <v>54</v>
      </c>
      <c r="C348" s="3">
        <f>C340/C336</f>
        <v>0.46153846153846156</v>
      </c>
      <c r="D348" s="3">
        <f t="shared" ref="D348:F348" si="58">D340/D336</f>
        <v>0.23529411764705882</v>
      </c>
      <c r="E348" s="3">
        <f t="shared" si="58"/>
        <v>0.30769230769230771</v>
      </c>
      <c r="F348" s="3">
        <f t="shared" si="58"/>
        <v>0.32558139534883723</v>
      </c>
    </row>
    <row r="349" spans="2:6" ht="14.4" thickBot="1" x14ac:dyDescent="0.3">
      <c r="B349" s="27" t="s">
        <v>55</v>
      </c>
      <c r="C349" s="5">
        <f>C340/(C336-C338-C342)</f>
        <v>0.54545454545454541</v>
      </c>
      <c r="D349" s="5">
        <f t="shared" ref="D349:F349" si="59">D340/(D336-D338-D342)</f>
        <v>0.2857142857142857</v>
      </c>
      <c r="E349" s="5">
        <f t="shared" si="59"/>
        <v>0.30769230769230771</v>
      </c>
      <c r="F349" s="5">
        <f t="shared" si="59"/>
        <v>0.36842105263157893</v>
      </c>
    </row>
    <row r="350" spans="2:6" ht="14.4" thickBot="1" x14ac:dyDescent="0.3">
      <c r="B350" s="10"/>
      <c r="C350" s="8"/>
      <c r="D350" s="8"/>
      <c r="E350" s="38"/>
      <c r="F350" s="9"/>
    </row>
    <row r="351" spans="2:6" ht="14.4" thickBot="1" x14ac:dyDescent="0.3">
      <c r="B351" s="54" t="s">
        <v>47</v>
      </c>
      <c r="C351" s="28">
        <v>185</v>
      </c>
      <c r="D351" s="29">
        <v>180</v>
      </c>
      <c r="E351" s="28">
        <v>185</v>
      </c>
      <c r="F351" s="30">
        <v>550</v>
      </c>
    </row>
    <row r="352" spans="2:6" x14ac:dyDescent="0.25">
      <c r="B352" s="12" t="s">
        <v>19</v>
      </c>
      <c r="C352" s="16">
        <v>2</v>
      </c>
      <c r="D352" s="13">
        <v>5</v>
      </c>
      <c r="E352" s="16">
        <v>4</v>
      </c>
      <c r="F352" s="24">
        <f>SUM(C352:E352)</f>
        <v>11</v>
      </c>
    </row>
    <row r="353" spans="2:6" x14ac:dyDescent="0.25">
      <c r="B353" s="42" t="s">
        <v>18</v>
      </c>
      <c r="C353" s="17">
        <v>2</v>
      </c>
      <c r="D353" s="14">
        <v>5</v>
      </c>
      <c r="E353" s="17">
        <v>4</v>
      </c>
      <c r="F353" s="24">
        <f t="shared" ref="F353:F361" si="60">SUM(C353:E353)</f>
        <v>11</v>
      </c>
    </row>
    <row r="354" spans="2:6" x14ac:dyDescent="0.25">
      <c r="B354" s="12" t="s">
        <v>16</v>
      </c>
      <c r="C354" s="16">
        <v>163</v>
      </c>
      <c r="D354" s="13">
        <v>146</v>
      </c>
      <c r="E354" s="16">
        <v>169</v>
      </c>
      <c r="F354" s="24">
        <f t="shared" si="60"/>
        <v>478</v>
      </c>
    </row>
    <row r="355" spans="2:6" x14ac:dyDescent="0.25">
      <c r="B355" s="12" t="s">
        <v>17</v>
      </c>
      <c r="C355" s="16">
        <v>20</v>
      </c>
      <c r="D355" s="13">
        <v>29</v>
      </c>
      <c r="E355" s="16">
        <v>12</v>
      </c>
      <c r="F355" s="24">
        <f t="shared" si="60"/>
        <v>61</v>
      </c>
    </row>
    <row r="356" spans="2:6" x14ac:dyDescent="0.25">
      <c r="B356" s="42" t="s">
        <v>6</v>
      </c>
      <c r="C356" s="17">
        <v>6</v>
      </c>
      <c r="D356" s="13">
        <v>0</v>
      </c>
      <c r="E356" s="16">
        <v>0</v>
      </c>
      <c r="F356" s="24">
        <f t="shared" si="60"/>
        <v>6</v>
      </c>
    </row>
    <row r="357" spans="2:6" x14ac:dyDescent="0.25">
      <c r="B357" s="42" t="s">
        <v>18</v>
      </c>
      <c r="C357" s="17">
        <v>10</v>
      </c>
      <c r="D357" s="14">
        <v>29</v>
      </c>
      <c r="E357" s="17">
        <v>12</v>
      </c>
      <c r="F357" s="24">
        <f t="shared" si="60"/>
        <v>51</v>
      </c>
    </row>
    <row r="358" spans="2:6" x14ac:dyDescent="0.25">
      <c r="B358" s="42" t="s">
        <v>3</v>
      </c>
      <c r="C358" s="17">
        <v>3</v>
      </c>
      <c r="D358" s="13">
        <v>0</v>
      </c>
      <c r="E358" s="16">
        <v>0</v>
      </c>
      <c r="F358" s="24">
        <f t="shared" si="60"/>
        <v>3</v>
      </c>
    </row>
    <row r="359" spans="2:6" x14ac:dyDescent="0.25">
      <c r="B359" s="15" t="s">
        <v>4</v>
      </c>
      <c r="C359" s="17">
        <v>3</v>
      </c>
      <c r="D359" s="13">
        <v>0</v>
      </c>
      <c r="E359" s="16">
        <v>0</v>
      </c>
      <c r="F359" s="24">
        <f t="shared" si="60"/>
        <v>3</v>
      </c>
    </row>
    <row r="360" spans="2:6" x14ac:dyDescent="0.25">
      <c r="B360" s="42" t="s">
        <v>20</v>
      </c>
      <c r="C360" s="17">
        <v>1</v>
      </c>
      <c r="D360" s="13">
        <v>0</v>
      </c>
      <c r="E360" s="16">
        <v>0</v>
      </c>
      <c r="F360" s="24">
        <f t="shared" si="60"/>
        <v>1</v>
      </c>
    </row>
    <row r="361" spans="2:6" ht="14.4" thickBot="1" x14ac:dyDescent="0.3">
      <c r="B361" s="44" t="s">
        <v>4</v>
      </c>
      <c r="C361" s="18">
        <v>1</v>
      </c>
      <c r="D361" s="50">
        <v>0</v>
      </c>
      <c r="E361" s="49">
        <v>0</v>
      </c>
      <c r="F361" s="24">
        <f t="shared" si="60"/>
        <v>1</v>
      </c>
    </row>
    <row r="362" spans="2:6" x14ac:dyDescent="0.25">
      <c r="B362" s="26" t="s">
        <v>54</v>
      </c>
      <c r="C362" s="3">
        <f>C354/C351</f>
        <v>0.88108108108108107</v>
      </c>
      <c r="D362" s="3">
        <f t="shared" ref="D362:F362" si="61">D354/D351</f>
        <v>0.81111111111111112</v>
      </c>
      <c r="E362" s="3">
        <f t="shared" si="61"/>
        <v>0.91351351351351351</v>
      </c>
      <c r="F362" s="3">
        <f t="shared" si="61"/>
        <v>0.86909090909090914</v>
      </c>
    </row>
    <row r="363" spans="2:6" ht="14.4" thickBot="1" x14ac:dyDescent="0.3">
      <c r="B363" s="27" t="s">
        <v>55</v>
      </c>
      <c r="C363" s="5">
        <f>C354/(C351-C356)</f>
        <v>0.91061452513966479</v>
      </c>
      <c r="D363" s="5">
        <f t="shared" ref="D363:F363" si="62">D354/(D351-D356)</f>
        <v>0.81111111111111112</v>
      </c>
      <c r="E363" s="5">
        <f t="shared" si="62"/>
        <v>0.91351351351351351</v>
      </c>
      <c r="F363" s="5">
        <f t="shared" si="62"/>
        <v>0.87867647058823528</v>
      </c>
    </row>
    <row r="364" spans="2:6" ht="14.4" thickBot="1" x14ac:dyDescent="0.3">
      <c r="B364" s="10"/>
      <c r="C364" s="8"/>
      <c r="D364" s="38"/>
      <c r="E364" s="38"/>
      <c r="F364" s="9"/>
    </row>
    <row r="365" spans="2:6" ht="14.4" thickBot="1" x14ac:dyDescent="0.3">
      <c r="B365" s="54" t="s">
        <v>21</v>
      </c>
      <c r="C365" s="28">
        <v>93</v>
      </c>
      <c r="D365" s="29">
        <v>90</v>
      </c>
      <c r="E365" s="28">
        <v>93</v>
      </c>
      <c r="F365" s="30">
        <v>276</v>
      </c>
    </row>
    <row r="366" spans="2:6" x14ac:dyDescent="0.25">
      <c r="B366" s="12" t="s">
        <v>19</v>
      </c>
      <c r="C366" s="16">
        <v>0</v>
      </c>
      <c r="D366" s="13">
        <v>2</v>
      </c>
      <c r="E366" s="16">
        <v>3</v>
      </c>
      <c r="F366" s="24">
        <v>5</v>
      </c>
    </row>
    <row r="367" spans="2:6" x14ac:dyDescent="0.25">
      <c r="B367" s="42" t="s">
        <v>18</v>
      </c>
      <c r="C367" s="17">
        <v>0</v>
      </c>
      <c r="D367" s="14">
        <v>2</v>
      </c>
      <c r="E367" s="16">
        <v>0</v>
      </c>
      <c r="F367" s="25">
        <v>2</v>
      </c>
    </row>
    <row r="368" spans="2:6" x14ac:dyDescent="0.25">
      <c r="B368" s="42" t="s">
        <v>3</v>
      </c>
      <c r="C368" s="16">
        <v>0</v>
      </c>
      <c r="D368" s="13">
        <v>0</v>
      </c>
      <c r="E368" s="17">
        <v>1</v>
      </c>
      <c r="F368" s="25">
        <v>1</v>
      </c>
    </row>
    <row r="369" spans="2:6" x14ac:dyDescent="0.25">
      <c r="B369" s="15" t="s">
        <v>4</v>
      </c>
      <c r="C369" s="17">
        <v>0</v>
      </c>
      <c r="D369" s="13">
        <v>0</v>
      </c>
      <c r="E369" s="17">
        <v>1</v>
      </c>
      <c r="F369" s="25">
        <v>1</v>
      </c>
    </row>
    <row r="370" spans="2:6" x14ac:dyDescent="0.25">
      <c r="B370" s="42" t="s">
        <v>20</v>
      </c>
      <c r="C370" s="16">
        <v>0</v>
      </c>
      <c r="D370" s="13">
        <v>0</v>
      </c>
      <c r="E370" s="17">
        <v>2</v>
      </c>
      <c r="F370" s="25">
        <v>2</v>
      </c>
    </row>
    <row r="371" spans="2:6" x14ac:dyDescent="0.25">
      <c r="B371" s="15" t="s">
        <v>4</v>
      </c>
      <c r="C371" s="17">
        <v>0</v>
      </c>
      <c r="D371" s="13">
        <v>0</v>
      </c>
      <c r="E371" s="17">
        <v>2</v>
      </c>
      <c r="F371" s="25">
        <v>2</v>
      </c>
    </row>
    <row r="372" spans="2:6" x14ac:dyDescent="0.25">
      <c r="B372" s="12" t="s">
        <v>16</v>
      </c>
      <c r="C372" s="16">
        <v>74</v>
      </c>
      <c r="D372" s="13">
        <v>64</v>
      </c>
      <c r="E372" s="16">
        <v>64</v>
      </c>
      <c r="F372" s="24">
        <v>202</v>
      </c>
    </row>
    <row r="373" spans="2:6" x14ac:dyDescent="0.25">
      <c r="B373" s="12" t="s">
        <v>17</v>
      </c>
      <c r="C373" s="16">
        <v>19</v>
      </c>
      <c r="D373" s="13">
        <v>24</v>
      </c>
      <c r="E373" s="16">
        <v>26</v>
      </c>
      <c r="F373" s="24">
        <v>69</v>
      </c>
    </row>
    <row r="374" spans="2:6" x14ac:dyDescent="0.25">
      <c r="B374" s="42" t="s">
        <v>6</v>
      </c>
      <c r="C374" s="17">
        <v>9</v>
      </c>
      <c r="D374" s="14">
        <v>10</v>
      </c>
      <c r="E374" s="17">
        <v>3</v>
      </c>
      <c r="F374" s="25">
        <v>22</v>
      </c>
    </row>
    <row r="375" spans="2:6" x14ac:dyDescent="0.25">
      <c r="B375" s="42" t="s">
        <v>18</v>
      </c>
      <c r="C375" s="16">
        <v>0</v>
      </c>
      <c r="D375" s="14">
        <v>3</v>
      </c>
      <c r="E375" s="16">
        <v>0</v>
      </c>
      <c r="F375" s="25">
        <v>3</v>
      </c>
    </row>
    <row r="376" spans="2:6" x14ac:dyDescent="0.25">
      <c r="B376" s="42" t="s">
        <v>3</v>
      </c>
      <c r="C376" s="17">
        <v>8</v>
      </c>
      <c r="D376" s="14">
        <v>10</v>
      </c>
      <c r="E376" s="17">
        <v>20</v>
      </c>
      <c r="F376" s="25">
        <v>38</v>
      </c>
    </row>
    <row r="377" spans="2:6" x14ac:dyDescent="0.25">
      <c r="B377" s="15" t="s">
        <v>4</v>
      </c>
      <c r="C377" s="17">
        <v>8</v>
      </c>
      <c r="D377" s="14">
        <v>10</v>
      </c>
      <c r="E377" s="17">
        <v>20</v>
      </c>
      <c r="F377" s="25">
        <v>38</v>
      </c>
    </row>
    <row r="378" spans="2:6" x14ac:dyDescent="0.25">
      <c r="B378" s="42" t="s">
        <v>20</v>
      </c>
      <c r="C378" s="17">
        <v>2</v>
      </c>
      <c r="D378" s="14">
        <v>1</v>
      </c>
      <c r="E378" s="17">
        <v>3</v>
      </c>
      <c r="F378" s="25">
        <v>6</v>
      </c>
    </row>
    <row r="379" spans="2:6" ht="14.4" thickBot="1" x14ac:dyDescent="0.3">
      <c r="B379" s="44" t="s">
        <v>4</v>
      </c>
      <c r="C379" s="18">
        <v>2</v>
      </c>
      <c r="D379" s="45">
        <v>1</v>
      </c>
      <c r="E379" s="18">
        <v>3</v>
      </c>
      <c r="F379" s="56">
        <v>6</v>
      </c>
    </row>
    <row r="380" spans="2:6" x14ac:dyDescent="0.25">
      <c r="B380" s="26" t="s">
        <v>54</v>
      </c>
      <c r="C380" s="3">
        <f>C372/C365</f>
        <v>0.79569892473118276</v>
      </c>
      <c r="D380" s="3">
        <f t="shared" ref="D380:F380" si="63">D372/D365</f>
        <v>0.71111111111111114</v>
      </c>
      <c r="E380" s="3">
        <f t="shared" si="63"/>
        <v>0.68817204301075274</v>
      </c>
      <c r="F380" s="3">
        <f t="shared" si="63"/>
        <v>0.73188405797101452</v>
      </c>
    </row>
    <row r="381" spans="2:6" ht="14.4" thickBot="1" x14ac:dyDescent="0.3">
      <c r="B381" s="27" t="s">
        <v>55</v>
      </c>
      <c r="C381" s="5">
        <f>C372/(C365-C374)</f>
        <v>0.88095238095238093</v>
      </c>
      <c r="D381" s="5">
        <f t="shared" ref="D381:F381" si="64">D372/(D365-D374)</f>
        <v>0.8</v>
      </c>
      <c r="E381" s="5">
        <f t="shared" si="64"/>
        <v>0.71111111111111114</v>
      </c>
      <c r="F381" s="5">
        <f t="shared" si="64"/>
        <v>0.79527559055118113</v>
      </c>
    </row>
    <row r="382" spans="2:6" ht="14.4" thickBot="1" x14ac:dyDescent="0.3">
      <c r="B382" s="10"/>
      <c r="C382" s="8"/>
      <c r="D382" s="8"/>
      <c r="E382" s="8"/>
      <c r="F382" s="9"/>
    </row>
    <row r="383" spans="2:6" ht="14.4" thickBot="1" x14ac:dyDescent="0.3">
      <c r="B383" s="54" t="s">
        <v>45</v>
      </c>
      <c r="C383" s="28">
        <v>42</v>
      </c>
      <c r="D383" s="29">
        <v>34</v>
      </c>
      <c r="E383" s="28">
        <v>59</v>
      </c>
      <c r="F383" s="30">
        <v>135</v>
      </c>
    </row>
    <row r="384" spans="2:6" x14ac:dyDescent="0.25">
      <c r="B384" s="12" t="s">
        <v>19</v>
      </c>
      <c r="C384" s="16">
        <v>0</v>
      </c>
      <c r="D384" s="13">
        <v>2</v>
      </c>
      <c r="E384" s="16">
        <v>0</v>
      </c>
      <c r="F384" s="24">
        <v>2</v>
      </c>
    </row>
    <row r="385" spans="2:6" x14ac:dyDescent="0.25">
      <c r="B385" s="42" t="s">
        <v>9</v>
      </c>
      <c r="C385" s="16">
        <v>0</v>
      </c>
      <c r="D385" s="13">
        <v>0</v>
      </c>
      <c r="E385" s="16">
        <v>0</v>
      </c>
      <c r="F385" s="25">
        <v>0</v>
      </c>
    </row>
    <row r="386" spans="2:6" x14ac:dyDescent="0.25">
      <c r="B386" s="42" t="s">
        <v>6</v>
      </c>
      <c r="C386" s="16">
        <v>0</v>
      </c>
      <c r="D386" s="14">
        <v>1</v>
      </c>
      <c r="E386" s="16">
        <v>0</v>
      </c>
      <c r="F386" s="25">
        <v>1</v>
      </c>
    </row>
    <row r="387" spans="2:6" x14ac:dyDescent="0.25">
      <c r="B387" s="42" t="s">
        <v>18</v>
      </c>
      <c r="C387" s="16">
        <v>0</v>
      </c>
      <c r="D387" s="14">
        <v>1</v>
      </c>
      <c r="E387" s="16">
        <v>0</v>
      </c>
      <c r="F387" s="25">
        <v>1</v>
      </c>
    </row>
    <row r="388" spans="2:6" x14ac:dyDescent="0.25">
      <c r="B388" s="42" t="s">
        <v>3</v>
      </c>
      <c r="C388" s="16">
        <v>0</v>
      </c>
      <c r="D388" s="13">
        <v>0</v>
      </c>
      <c r="E388" s="16">
        <v>0</v>
      </c>
      <c r="F388" s="25">
        <v>0</v>
      </c>
    </row>
    <row r="389" spans="2:6" x14ac:dyDescent="0.25">
      <c r="B389" s="15" t="s">
        <v>4</v>
      </c>
      <c r="C389" s="16">
        <v>0</v>
      </c>
      <c r="D389" s="13">
        <v>0</v>
      </c>
      <c r="E389" s="16">
        <v>0</v>
      </c>
      <c r="F389" s="25">
        <v>0</v>
      </c>
    </row>
    <row r="390" spans="2:6" x14ac:dyDescent="0.25">
      <c r="B390" s="42" t="s">
        <v>7</v>
      </c>
      <c r="C390" s="16">
        <v>0</v>
      </c>
      <c r="D390" s="13">
        <v>0</v>
      </c>
      <c r="E390" s="16">
        <v>0</v>
      </c>
      <c r="F390" s="25">
        <v>0</v>
      </c>
    </row>
    <row r="391" spans="2:6" x14ac:dyDescent="0.25">
      <c r="B391" s="42" t="s">
        <v>20</v>
      </c>
      <c r="C391" s="16">
        <v>0</v>
      </c>
      <c r="D391" s="13">
        <v>0</v>
      </c>
      <c r="E391" s="16">
        <v>0</v>
      </c>
      <c r="F391" s="25">
        <v>0</v>
      </c>
    </row>
    <row r="392" spans="2:6" x14ac:dyDescent="0.25">
      <c r="B392" s="15" t="s">
        <v>5</v>
      </c>
      <c r="C392" s="16">
        <v>0</v>
      </c>
      <c r="D392" s="13">
        <v>0</v>
      </c>
      <c r="E392" s="16">
        <v>0</v>
      </c>
      <c r="F392" s="25">
        <v>0</v>
      </c>
    </row>
    <row r="393" spans="2:6" x14ac:dyDescent="0.25">
      <c r="B393" s="12" t="s">
        <v>16</v>
      </c>
      <c r="C393" s="16">
        <v>27</v>
      </c>
      <c r="D393" s="13">
        <v>21</v>
      </c>
      <c r="E393" s="16">
        <v>34</v>
      </c>
      <c r="F393" s="24">
        <v>82</v>
      </c>
    </row>
    <row r="394" spans="2:6" x14ac:dyDescent="0.25">
      <c r="B394" s="12" t="s">
        <v>17</v>
      </c>
      <c r="C394" s="16">
        <v>15</v>
      </c>
      <c r="D394" s="13">
        <v>11</v>
      </c>
      <c r="E394" s="16">
        <v>25</v>
      </c>
      <c r="F394" s="24">
        <v>51</v>
      </c>
    </row>
    <row r="395" spans="2:6" x14ac:dyDescent="0.25">
      <c r="B395" s="42" t="s">
        <v>8</v>
      </c>
      <c r="C395" s="17">
        <v>1</v>
      </c>
      <c r="D395" s="13">
        <v>0</v>
      </c>
      <c r="E395" s="17">
        <v>1</v>
      </c>
      <c r="F395" s="25">
        <v>2</v>
      </c>
    </row>
    <row r="396" spans="2:6" x14ac:dyDescent="0.25">
      <c r="B396" s="42" t="s">
        <v>9</v>
      </c>
      <c r="C396" s="16">
        <v>0</v>
      </c>
      <c r="D396" s="13">
        <v>0</v>
      </c>
      <c r="E396" s="16">
        <v>0</v>
      </c>
      <c r="F396" s="25">
        <v>0</v>
      </c>
    </row>
    <row r="397" spans="2:6" x14ac:dyDescent="0.25">
      <c r="B397" s="42" t="s">
        <v>6</v>
      </c>
      <c r="C397" s="16">
        <v>0</v>
      </c>
      <c r="D397" s="14">
        <v>1</v>
      </c>
      <c r="E397" s="17">
        <v>1</v>
      </c>
      <c r="F397" s="25">
        <v>2</v>
      </c>
    </row>
    <row r="398" spans="2:6" x14ac:dyDescent="0.25">
      <c r="B398" s="42" t="s">
        <v>18</v>
      </c>
      <c r="C398" s="17">
        <v>1</v>
      </c>
      <c r="D398" s="14">
        <v>1</v>
      </c>
      <c r="E398" s="17">
        <v>2</v>
      </c>
      <c r="F398" s="25">
        <v>4</v>
      </c>
    </row>
    <row r="399" spans="2:6" x14ac:dyDescent="0.25">
      <c r="B399" s="42" t="s">
        <v>3</v>
      </c>
      <c r="C399" s="17">
        <v>11</v>
      </c>
      <c r="D399" s="14">
        <v>8</v>
      </c>
      <c r="E399" s="17">
        <v>20</v>
      </c>
      <c r="F399" s="25">
        <v>39</v>
      </c>
    </row>
    <row r="400" spans="2:6" x14ac:dyDescent="0.25">
      <c r="B400" s="15" t="s">
        <v>4</v>
      </c>
      <c r="C400" s="17">
        <v>11</v>
      </c>
      <c r="D400" s="14">
        <v>8</v>
      </c>
      <c r="E400" s="17">
        <v>20</v>
      </c>
      <c r="F400" s="25">
        <v>39</v>
      </c>
    </row>
    <row r="401" spans="2:6" x14ac:dyDescent="0.25">
      <c r="B401" s="42" t="s">
        <v>7</v>
      </c>
      <c r="C401" s="16">
        <v>0</v>
      </c>
      <c r="D401" s="13">
        <v>0</v>
      </c>
      <c r="E401" s="16">
        <v>0</v>
      </c>
      <c r="F401" s="25">
        <v>0</v>
      </c>
    </row>
    <row r="402" spans="2:6" x14ac:dyDescent="0.25">
      <c r="B402" s="42" t="s">
        <v>20</v>
      </c>
      <c r="C402" s="17">
        <v>2</v>
      </c>
      <c r="D402" s="14">
        <v>1</v>
      </c>
      <c r="E402" s="17">
        <v>1</v>
      </c>
      <c r="F402" s="25">
        <v>4</v>
      </c>
    </row>
    <row r="403" spans="2:6" x14ac:dyDescent="0.25">
      <c r="B403" s="15" t="s">
        <v>5</v>
      </c>
      <c r="C403" s="17">
        <v>1</v>
      </c>
      <c r="D403" s="13">
        <v>0</v>
      </c>
      <c r="E403" s="16">
        <v>0</v>
      </c>
      <c r="F403" s="25">
        <v>1</v>
      </c>
    </row>
    <row r="404" spans="2:6" ht="14.4" thickBot="1" x14ac:dyDescent="0.3">
      <c r="B404" s="44" t="s">
        <v>4</v>
      </c>
      <c r="C404" s="18">
        <v>1</v>
      </c>
      <c r="D404" s="45">
        <v>1</v>
      </c>
      <c r="E404" s="18">
        <v>1</v>
      </c>
      <c r="F404" s="56">
        <v>3</v>
      </c>
    </row>
    <row r="405" spans="2:6" x14ac:dyDescent="0.25">
      <c r="B405" s="26" t="s">
        <v>54</v>
      </c>
      <c r="C405" s="3">
        <f>C393/C383</f>
        <v>0.6428571428571429</v>
      </c>
      <c r="D405" s="3">
        <f t="shared" ref="D405:F405" si="65">D393/D383</f>
        <v>0.61764705882352944</v>
      </c>
      <c r="E405" s="3">
        <f t="shared" si="65"/>
        <v>0.57627118644067798</v>
      </c>
      <c r="F405" s="3">
        <f t="shared" si="65"/>
        <v>0.6074074074074074</v>
      </c>
    </row>
    <row r="406" spans="2:6" ht="14.4" thickBot="1" x14ac:dyDescent="0.3">
      <c r="B406" s="27" t="s">
        <v>55</v>
      </c>
      <c r="C406" s="5">
        <f>C393/(C383-C386-C385-C390-C392-C395-C397-C396-C401-C403)</f>
        <v>0.67500000000000004</v>
      </c>
      <c r="D406" s="5">
        <f t="shared" ref="D406:F406" si="66">D393/(D383-D386-D385-D390-D392-D395-D397-D396-D401-D403)</f>
        <v>0.65625</v>
      </c>
      <c r="E406" s="5">
        <f t="shared" si="66"/>
        <v>0.59649122807017541</v>
      </c>
      <c r="F406" s="5">
        <f t="shared" si="66"/>
        <v>0.63565891472868219</v>
      </c>
    </row>
  </sheetData>
  <mergeCells count="4">
    <mergeCell ref="C5:C6"/>
    <mergeCell ref="D5:D6"/>
    <mergeCell ref="E5:E6"/>
    <mergeCell ref="F5: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8cf1b8fd-72df-4c21-8306-a5f720778edf">15</Orden>
    <Filtro xmlns="8cf1b8fd-72df-4c21-8306-a5f720778edf">2014</Filtro>
    <Formato xmlns="8cf1b8fd-72df-4c21-8306-a5f720778edf">/Style%20Library/Images/xls.svg</Forma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4E918C3DD5CC44FB08F5A2D78177FFA" ma:contentTypeVersion="3" ma:contentTypeDescription="Crear nuevo documento." ma:contentTypeScope="" ma:versionID="d83090e217ad7806f95089cd75202b76">
  <xsd:schema xmlns:xsd="http://www.w3.org/2001/XMLSchema" xmlns:xs="http://www.w3.org/2001/XMLSchema" xmlns:p="http://schemas.microsoft.com/office/2006/metadata/properties" xmlns:ns2="8cf1b8fd-72df-4c21-8306-a5f720778edf" targetNamespace="http://schemas.microsoft.com/office/2006/metadata/properties" ma:root="true" ma:fieldsID="7aee7a9f0a8eac9d55db07a8daa255ab" ns2:_="">
    <xsd:import namespace="8cf1b8fd-72df-4c21-8306-a5f720778edf"/>
    <xsd:element name="properties">
      <xsd:complexType>
        <xsd:sequence>
          <xsd:element name="documentManagement">
            <xsd:complexType>
              <xsd:all>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f1b8fd-72df-4c21-8306-a5f720778edf" elementFormDefault="qualified">
    <xsd:import namespace="http://schemas.microsoft.com/office/2006/documentManagement/types"/>
    <xsd:import namespace="http://schemas.microsoft.com/office/infopath/2007/PartnerControls"/>
    <xsd:element name="Filtro" ma:index="8" nillable="true" ma:displayName="Filtro" ma:internalName="Filtro">
      <xsd:simpleType>
        <xsd:restriction base="dms:Text">
          <xsd:maxLength value="255"/>
        </xsd:restriction>
      </xsd:simpleType>
    </xsd:element>
    <xsd:element name="Formato" ma:index="9"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0"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E18CA-9EA6-4EF1-A508-8B5E0B485F79}"/>
</file>

<file path=customXml/itemProps2.xml><?xml version="1.0" encoding="utf-8"?>
<ds:datastoreItem xmlns:ds="http://schemas.openxmlformats.org/officeDocument/2006/customXml" ds:itemID="{2E310332-704A-4E1D-A4D4-8CF6282AF809}"/>
</file>

<file path=customXml/itemProps3.xml><?xml version="1.0" encoding="utf-8"?>
<ds:datastoreItem xmlns:ds="http://schemas.openxmlformats.org/officeDocument/2006/customXml" ds:itemID="{6D01D727-C717-429E-86C4-DCB8B4ECBF55}"/>
</file>

<file path=customXml/itemProps4.xml><?xml version="1.0" encoding="utf-8"?>
<ds:datastoreItem xmlns:ds="http://schemas.openxmlformats.org/officeDocument/2006/customXml" ds:itemID="{2E310332-704A-4E1D-A4D4-8CF6282AF8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NOVEDADES</vt:lpstr>
      <vt:lpstr>CUMPLIMIENTO NACIONAL</vt:lpstr>
      <vt:lpstr>CUMPLIMIENTO INTERNACIONAL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Cumplimiento Cuarto Trimestre 2014</dc:title>
  <dc:creator>Tatiana del Pilar Ballen Lozano</dc:creator>
  <cp:lastModifiedBy>Tatiana del Pilar Ballen Lozano</cp:lastModifiedBy>
  <dcterms:created xsi:type="dcterms:W3CDTF">2015-03-20T13:51:40Z</dcterms:created>
  <dcterms:modified xsi:type="dcterms:W3CDTF">2015-05-21T15:19:44Z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4f8afd8a-7407-4d15-98e3-459d3f23c68a</vt:lpwstr>
  </property>
  <property fmtid="{D5CDD505-2E9C-101B-9397-08002B2CF9AE}" pid="3" name="ContentTypeId">
    <vt:lpwstr>0x01010074E918C3DD5CC44FB08F5A2D78177FFA</vt:lpwstr>
  </property>
</Properties>
</file>